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S:\Accreditation Unit\JAG\Documents\Assessments\Mandatory templates\"/>
    </mc:Choice>
  </mc:AlternateContent>
  <xr:revisionPtr revIDLastSave="0" documentId="13_ncr:1_{4342162D-1371-4DC3-8D25-A2BEAAFAE5F3}" xr6:coauthVersionLast="41" xr6:coauthVersionMax="41" xr10:uidLastSave="{00000000-0000-0000-0000-000000000000}"/>
  <workbookProtection workbookAlgorithmName="SHA-512" workbookHashValue="VA9V/oY3+sBh5COJ076aH1+CqyPSu4ep8Tl82JwbjkXkJq0sQAkJf3nD+G6K+y/WKKVNMK2JoO+brv7PAvd46A==" workbookSaltValue="iSJnSp7wx4MNg9AMrqebpA==" workbookSpinCount="100000" lockStructure="1"/>
  <bookViews>
    <workbookView xWindow="-10575" yWindow="-15480" windowWidth="19440" windowHeight="15000" xr2:uid="{00000000-000D-0000-FFFF-FFFF00000000}"/>
  </bookViews>
  <sheets>
    <sheet name="Notes" sheetId="3" r:id="rId1"/>
    <sheet name="Active" sheetId="1" r:id="rId2"/>
    <sheet name="Surveillance" sheetId="2" r:id="rId3"/>
    <sheet name="Cancer" sheetId="4" r:id="rId4"/>
    <sheet name="Lists" sheetId="6" state="hidden" r:id="rId5"/>
  </sheets>
  <definedNames>
    <definedName name="_xlnm.Print_Titles" localSheetId="1">Active!$2:$2</definedName>
    <definedName name="_xlnm.Print_Titles" localSheetId="2">Surveillance!$2:$2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7" i="3" l="1"/>
  <c r="A16" i="3"/>
  <c r="A15" i="3"/>
  <c r="A26" i="1" l="1"/>
  <c r="A17" i="1"/>
  <c r="A26" i="2"/>
  <c r="A17" i="2"/>
  <c r="A20" i="4"/>
  <c r="A14" i="4"/>
  <c r="B2" i="4"/>
  <c r="B2" i="2"/>
  <c r="B2" i="1"/>
  <c r="A8" i="4" l="1"/>
  <c r="A8" i="1"/>
  <c r="A8" i="2"/>
  <c r="B3" i="4"/>
  <c r="B3" i="2"/>
  <c r="B3" i="1"/>
  <c r="E21" i="4" l="1"/>
  <c r="E15" i="4"/>
  <c r="E9" i="4"/>
  <c r="B21" i="4"/>
  <c r="D21" i="4"/>
  <c r="D15" i="4"/>
  <c r="D9" i="4"/>
  <c r="C9" i="4"/>
  <c r="B15" i="4"/>
  <c r="C21" i="4"/>
  <c r="C15" i="4"/>
  <c r="B9" i="4"/>
  <c r="F27" i="2"/>
  <c r="B27" i="2"/>
  <c r="C18" i="2"/>
  <c r="D9" i="2"/>
  <c r="E27" i="2"/>
  <c r="F18" i="2"/>
  <c r="B18" i="2"/>
  <c r="C9" i="2"/>
  <c r="D27" i="2"/>
  <c r="E18" i="2"/>
  <c r="F9" i="2"/>
  <c r="B9" i="2"/>
  <c r="C27" i="2"/>
  <c r="D18" i="2"/>
  <c r="E9" i="2"/>
  <c r="G31" i="1"/>
  <c r="G30" i="1"/>
  <c r="G29" i="1"/>
  <c r="G28" i="1"/>
  <c r="F33" i="1"/>
  <c r="E33" i="1"/>
  <c r="D33" i="1"/>
  <c r="C33" i="1"/>
  <c r="B33" i="1"/>
  <c r="A13" i="3"/>
  <c r="A14" i="3"/>
  <c r="A12" i="3"/>
  <c r="A11" i="3"/>
  <c r="A10" i="3"/>
  <c r="A9" i="3"/>
  <c r="F16" i="4"/>
  <c r="F22" i="4"/>
  <c r="B18" i="4"/>
  <c r="F10" i="4"/>
  <c r="B24" i="4"/>
  <c r="B12" i="4"/>
  <c r="E24" i="4"/>
  <c r="E18" i="4"/>
  <c r="E12" i="4"/>
  <c r="G20" i="2"/>
  <c r="G31" i="2"/>
  <c r="G30" i="2"/>
  <c r="G29" i="2"/>
  <c r="G28" i="2"/>
  <c r="G22" i="2"/>
  <c r="G21" i="2"/>
  <c r="G19" i="2"/>
  <c r="G13" i="2"/>
  <c r="G12" i="2"/>
  <c r="G11" i="2"/>
  <c r="G10" i="2"/>
  <c r="B33" i="2"/>
  <c r="F33" i="2"/>
  <c r="E33" i="2"/>
  <c r="D33" i="2"/>
  <c r="C33" i="2"/>
  <c r="F24" i="2"/>
  <c r="E24" i="2"/>
  <c r="D24" i="2"/>
  <c r="C24" i="2"/>
  <c r="B24" i="2"/>
  <c r="C15" i="2"/>
  <c r="F15" i="2"/>
  <c r="E15" i="2"/>
  <c r="D15" i="2"/>
  <c r="B15" i="2"/>
  <c r="F24" i="1"/>
  <c r="G20" i="1"/>
  <c r="G21" i="1"/>
  <c r="G22" i="1"/>
  <c r="G19" i="1"/>
  <c r="E24" i="1"/>
  <c r="D24" i="1"/>
  <c r="C24" i="1"/>
  <c r="B24" i="1"/>
  <c r="B15" i="1"/>
  <c r="G11" i="1"/>
  <c r="G12" i="1"/>
  <c r="G13" i="1"/>
  <c r="G10" i="1"/>
  <c r="E23" i="2" l="1"/>
  <c r="E32" i="2"/>
  <c r="G24" i="2"/>
  <c r="G33" i="1"/>
  <c r="F23" i="2"/>
  <c r="B32" i="2"/>
  <c r="C32" i="2"/>
  <c r="F32" i="1"/>
  <c r="E32" i="1"/>
  <c r="G24" i="1"/>
  <c r="D32" i="1"/>
  <c r="B32" i="1"/>
  <c r="C32" i="1"/>
  <c r="F32" i="2"/>
  <c r="D23" i="2"/>
  <c r="B23" i="2"/>
  <c r="C23" i="2"/>
  <c r="D32" i="2"/>
  <c r="G33" i="2"/>
  <c r="G15" i="1"/>
  <c r="F23" i="1"/>
  <c r="G15" i="2"/>
  <c r="C14" i="2"/>
  <c r="D14" i="2"/>
  <c r="E14" i="2"/>
  <c r="B14" i="2"/>
  <c r="F14" i="2"/>
  <c r="E23" i="1"/>
  <c r="D23" i="1"/>
  <c r="B23" i="1"/>
  <c r="C23" i="1"/>
  <c r="C15" i="1" l="1"/>
  <c r="D15" i="1"/>
  <c r="E15" i="1"/>
  <c r="F15" i="1"/>
  <c r="C14" i="1" l="1"/>
  <c r="B14" i="1"/>
  <c r="D14" i="1"/>
  <c r="E14" i="1"/>
  <c r="F14" i="1"/>
  <c r="F24" i="4"/>
  <c r="D24" i="4"/>
  <c r="C24" i="4"/>
  <c r="F18" i="4"/>
  <c r="D18" i="4"/>
  <c r="C18" i="4"/>
  <c r="F12" i="4"/>
  <c r="D12" i="4"/>
  <c r="C12" i="4"/>
  <c r="E9" i="1"/>
  <c r="F27" i="1"/>
  <c r="E27" i="1"/>
  <c r="E18" i="1"/>
  <c r="B9" i="1"/>
  <c r="C18" i="1"/>
  <c r="C9" i="1"/>
  <c r="B27" i="1"/>
  <c r="D9" i="1"/>
  <c r="F18" i="1"/>
  <c r="D18" i="1"/>
  <c r="F9" i="1"/>
  <c r="B18" i="1"/>
  <c r="C27" i="1"/>
  <c r="D27" i="1"/>
  <c r="C11" i="4" l="1"/>
  <c r="B11" i="4"/>
  <c r="D11" i="4"/>
  <c r="E11" i="4"/>
  <c r="E23" i="4"/>
  <c r="C23" i="4"/>
  <c r="B23" i="4"/>
  <c r="D23" i="4"/>
  <c r="C17" i="4"/>
  <c r="B17" i="4"/>
  <c r="D17" i="4"/>
  <c r="E17" i="4"/>
</calcChain>
</file>

<file path=xl/sharedStrings.xml><?xml version="1.0" encoding="utf-8"?>
<sst xmlns="http://schemas.openxmlformats.org/spreadsheetml/2006/main" count="205" uniqueCount="73">
  <si>
    <t>Procedure</t>
  </si>
  <si>
    <t>Gastroscopy</t>
  </si>
  <si>
    <t>Colonoscopy</t>
  </si>
  <si>
    <t>&gt;2-4weeks</t>
  </si>
  <si>
    <t>&gt;4-6weeks</t>
  </si>
  <si>
    <t>&gt;6weeks</t>
  </si>
  <si>
    <t>&gt;10-14 weeks</t>
  </si>
  <si>
    <t>&gt;18 weeks</t>
  </si>
  <si>
    <t>Any procedures</t>
  </si>
  <si>
    <t>All other procedures</t>
  </si>
  <si>
    <t>Flexi sigmoidoscopy</t>
  </si>
  <si>
    <t>Total patients</t>
  </si>
  <si>
    <t>&lt;6 weeks</t>
  </si>
  <si>
    <t>Percentage</t>
  </si>
  <si>
    <t>Scotland</t>
  </si>
  <si>
    <t>Active waits</t>
  </si>
  <si>
    <t>&gt;13-21 weeks</t>
  </si>
  <si>
    <t>&gt;26 weeks</t>
  </si>
  <si>
    <t>Northern Ireland</t>
  </si>
  <si>
    <t>&gt;12-20 weeks</t>
  </si>
  <si>
    <t>&gt;25 weeks</t>
  </si>
  <si>
    <t>Wales</t>
  </si>
  <si>
    <t>England</t>
  </si>
  <si>
    <t>&lt;9 weeks</t>
  </si>
  <si>
    <t>&lt;8 weeks</t>
  </si>
  <si>
    <t>&gt;13-17 weeks</t>
  </si>
  <si>
    <t>&gt;17-21 weeks</t>
  </si>
  <si>
    <t>&gt;21-25 weeks</t>
  </si>
  <si>
    <t>Republic of Ireland</t>
  </si>
  <si>
    <t>&lt;13 weeks</t>
  </si>
  <si>
    <t>Country:</t>
  </si>
  <si>
    <t>Month 1:</t>
  </si>
  <si>
    <t>Month 2:</t>
  </si>
  <si>
    <t>Month 3:</t>
  </si>
  <si>
    <t>Total</t>
  </si>
  <si>
    <t>NA</t>
  </si>
  <si>
    <t>Comments to explain any breaches  or provide separate recovery plan</t>
  </si>
  <si>
    <t>Comments to explain any breaches or provide separate recovery plan</t>
  </si>
  <si>
    <t>New surveillance guidance applied</t>
  </si>
  <si>
    <t>&lt;2weeks</t>
  </si>
  <si>
    <t>JAG waiting times template</t>
  </si>
  <si>
    <t>Completion notes</t>
  </si>
  <si>
    <t>Exclusions</t>
  </si>
  <si>
    <t>&gt;6-8weeks</t>
  </si>
  <si>
    <t>&gt;8weeks</t>
  </si>
  <si>
    <t>&lt;4weeks</t>
  </si>
  <si>
    <t>Cancer</t>
  </si>
  <si>
    <t>Please enter the name of service this template is being completed for:</t>
  </si>
  <si>
    <t>Please enter the country of service this template is being completed for:</t>
  </si>
  <si>
    <t xml:space="preserve">Name of service:                  </t>
  </si>
  <si>
    <t>Please report your service wide (all sites) waits for endoscopy unless there is an agreement with JAG to submit single site waits (some large hospital groups with a wide geographic spread often manage waiting lists separately). Please do not alter the template or insert new sheets. 
The waiting time band relates to the number of completed weeks a patient has been waiting. For active waits a patient waiting 5 weeks and 3 days would be included in the &lt;6 weeks category (ie they are within target). A patient waiting 6 weeks and 2 days would be included in the 6–10 weeks category (ie they are a breach). 
Please note the exclusions below.</t>
  </si>
  <si>
    <t>Please report your service wide (all sites) waits for endoscopy unless there is an agreement with JAG to submit single site waits (some large hospital groups with a wide geographic spread often manage waiting lists separately). Please do not alter the template or insert new sheets. 
The waiting time band relates to the number of completed weeks a patient has been waiting. For active waits a patient waiting 5 weeks and 3 days would be included in the &lt;9 weeks category (ie they are within target). A patient waiting 9 weeks and 2 days would be included in the 9–13 weeks category (ie they are a breach).
Please note the exclusions below.</t>
  </si>
  <si>
    <t>Please report your service wide (all sites) waits for endoscopy unless there is an agreement with JAG to submit single site waits (some large hospital groups with a wide geographic spread often manage waiting lists separately). Please do not alter the template or insert new sheets. 
The waiting time band relates to the number of completed weeks a patient has been waiting. For example, for active waits a patient waiting 5 weeks and 3 days would be included in the &lt;8 weeks category (ie they are within the target) and a patient waiting 8 weeks and 2 days would be included in the 8–12 weeks category (ie they are a breach).
Please note the exclusions below.</t>
  </si>
  <si>
    <t>Please report your service wide (all sites) waits for endoscopy unless there is an agreement with JAG to submit single site waits (some large hospital groups with a wide geographic spread often manage waiting lists separately). Please do not alter the template or insert new sheets. 
The waiting time band relates to the number of completed weeks a patient has been waiting. For example, for active waits a patient waiting 5 weeks and 3 days would be included in the &lt;13 weeks category (ie they are within the target) and a patient waiting 13 weeks and 2 days would be included in the 13–17 weeks category (ie they are a breach).
Please note the exclusions below.</t>
  </si>
  <si>
    <t>&gt;6-10weeks</t>
  </si>
  <si>
    <t>&gt;14-18weeks</t>
  </si>
  <si>
    <t>&gt;9-13weeks</t>
  </si>
  <si>
    <t>&gt;21-26weeks</t>
  </si>
  <si>
    <t>&gt;8-12weeks</t>
  </si>
  <si>
    <t>&gt;20-25weeks</t>
  </si>
  <si>
    <t>Sheet 1 active waiting times</t>
  </si>
  <si>
    <t>Sheet 2 surveillance waiting times</t>
  </si>
  <si>
    <t>Sheet 3 cancer waiting times</t>
  </si>
  <si>
    <t>Patients should wait no more than 2 weeks for an urgent cancer referral test and investigation.</t>
  </si>
  <si>
    <t>Patients should wait no more than 4 weeks for an urgent cancer referral test and investigation.</t>
  </si>
  <si>
    <t>The waiting time band relates to the number of completed weeks a patient has been waiting and overdue for an appointment. For example, a patient waiting 13 weeks and 1 day would be included in the &gt;13-16 (greater than 13 weeks but waiting no longer than 16 weeks) week time band.</t>
  </si>
  <si>
    <t>Do not include: 
- patients suspended or medically unfit for procedures.
- patients who have chosen to breach and not accepted/agreed to the dates offered, provided the offers are reasonable and not offered too close to the appointment.
- patients currently admitted to a hospital bed and waiting for an emergency procedure, a planned procedure or a screening procedure.
- patients waiting for inpatient beds for therapeutic procedures.
- patients with a booked appointment.
- follow up planned /treatment /therapeutic procedures as these are excluded from the diagnostic waiting times reporting.
Do provide details of reasons as to why you may be breaching eg physical capacity or professional capacity.</t>
  </si>
  <si>
    <t xml:space="preserve">Patients should wait no more than 6 weeks for a diagnostic test. The waiting time commences on the date the referral is received and stops on the date the test is performed. 
Publicly available data for England is available on https://www.england.nhs.uk/statistics/statistical-work-areas/diagnostics-waiting-times-and-activity/. </t>
  </si>
  <si>
    <t xml:space="preserve">Patients should wait no more than 6 weeks for a diagnostic test. The waiting time commences on the date the referral is received and stops on the date the test is performed. 
Publicly available data for Scotland is available on 
http://www.isdscotland.org/Health-Topics/Waiting-times/. </t>
  </si>
  <si>
    <t xml:space="preserve">Patients should wait no more than 9 weeks for a diagnostic test. The waiting time commences on the date the referral is received and stops on the date the test is performed. 
Publicly available data for Northern Ireland is available on https://data.gov.uk/dataset/northern_ireland_waiting_lists. </t>
  </si>
  <si>
    <t xml:space="preserve">Patients should wait no more than 8 weeks for a diagnostic test. The waiting time commences on the date the referral is received and stops on the date the test is performed. 
Publicly available data for Wales is available on https://statswales.gov.wales/Catalogue/Health-and-Social-Care/NHS-Hospital-Waiting-Times/Diagnostic-and-Therapy-Services/waitingtimes-by-month </t>
  </si>
  <si>
    <t>Patients should wait no more than 13 weeks for a diagnostic test. The waiting time commences on the date the referral is received and stops on the date the test is performed.
Publicly available data and information for the Republic of Ireland is available on http://www.ntpf.ie/home/nwld.htm</t>
  </si>
  <si>
    <t>Services should follow the new BSG / ACPGBI / PHE guidelines for surveillance, available at https://www.bsg.org.uk/resource/bsg-acpgbi-phe-post-polypectomy-and-post-colorectal-cancer-resection-surveillance-guidelines.html
Please indicate if the service has not yet adopted the guidelines. Please record the numbers of patients breaching beyond 6 weeks of their due date. Complete each column so JAG can see the numbers of patients breaching over each time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</si>
</sst>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1"/>
      <color theme="0"/>
      <name val="Calibri"/>
      <family val="2"/>
      <scheme val="minor"/>
    </font>
    <font>
      <b/>
      <sz val="11"/>
      <name val="Calibri"/>
      <family val="2"/>
      <scheme val="minor"/>
    </font>
    <font>
      <sz val="11"/>
      <name val="Calibri"/>
      <family val="2"/>
      <scheme val="minor"/>
    </font>
    <font>
      <sz val="10"/>
      <name val="Arial"/>
      <family val="2"/>
    </font>
    <font>
      <b/>
      <sz val="18"/>
      <color theme="0"/>
      <name val="Calibri"/>
      <family val="2"/>
      <scheme val="minor"/>
    </font>
  </fonts>
  <fills count="4">
    <fill>
      <patternFill patternType="none"/>
    </fill>
    <fill>
      <patternFill patternType="gray125"/>
    </fill>
    <fill>
      <patternFill patternType="solid">
        <fgColor rgb="FF2C6C73"/>
        <bgColor indexed="64"/>
      </patternFill>
    </fill>
    <fill>
      <patternFill patternType="solid">
        <fgColor rgb="FFC4E4E2"/>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85">
    <xf numFmtId="0" fontId="0" fillId="0" borderId="0" xfId="0"/>
    <xf numFmtId="0" fontId="3" fillId="0" borderId="0" xfId="0" applyFo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Border="1" applyAlignment="1">
      <alignment vertical="center"/>
    </xf>
    <xf numFmtId="0" fontId="3" fillId="0" borderId="2" xfId="0" applyFont="1" applyBorder="1"/>
    <xf numFmtId="0" fontId="3" fillId="0" borderId="0" xfId="0" applyFont="1" applyBorder="1"/>
    <xf numFmtId="0" fontId="3" fillId="0" borderId="4" xfId="0" applyFont="1" applyBorder="1"/>
    <xf numFmtId="0" fontId="2" fillId="0" borderId="4" xfId="0" applyFont="1" applyBorder="1" applyAlignment="1">
      <alignment horizontal="center"/>
    </xf>
    <xf numFmtId="0" fontId="3" fillId="0" borderId="4" xfId="0" applyFont="1" applyBorder="1" applyAlignment="1">
      <alignment horizontal="center"/>
    </xf>
    <xf numFmtId="0" fontId="2" fillId="0" borderId="0" xfId="0" applyFont="1" applyBorder="1"/>
    <xf numFmtId="0" fontId="2" fillId="0" borderId="0" xfId="0" applyFont="1" applyBorder="1" applyAlignment="1">
      <alignment horizontal="center"/>
    </xf>
    <xf numFmtId="0" fontId="3" fillId="0" borderId="0" xfId="0" applyFont="1" applyAlignment="1">
      <alignment wrapText="1"/>
    </xf>
    <xf numFmtId="0" fontId="3"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wrapText="1"/>
    </xf>
    <xf numFmtId="0" fontId="3" fillId="0" borderId="0" xfId="0" applyFont="1" applyAlignment="1">
      <alignment vertical="center" wrapText="1"/>
    </xf>
    <xf numFmtId="0" fontId="1" fillId="0" borderId="0" xfId="0" applyFont="1" applyFill="1" applyBorder="1" applyAlignment="1">
      <alignment vertical="center" wrapText="1"/>
    </xf>
    <xf numFmtId="0" fontId="3" fillId="0" borderId="0" xfId="0" applyFont="1" applyFill="1" applyBorder="1"/>
    <xf numFmtId="0" fontId="2" fillId="0" borderId="4" xfId="0" applyFont="1" applyBorder="1" applyAlignment="1">
      <alignment vertical="center" wrapText="1"/>
    </xf>
    <xf numFmtId="0" fontId="2" fillId="0" borderId="0" xfId="0" applyFont="1"/>
    <xf numFmtId="0" fontId="3" fillId="0" borderId="3" xfId="0" applyFont="1" applyBorder="1"/>
    <xf numFmtId="0" fontId="2" fillId="0" borderId="0" xfId="0" applyFont="1" applyBorder="1" applyAlignment="1">
      <alignment horizontal="left" vertical="center"/>
    </xf>
    <xf numFmtId="0" fontId="2" fillId="0" borderId="1"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xf numFmtId="9" fontId="2" fillId="0" borderId="4" xfId="1" applyFont="1" applyBorder="1" applyAlignment="1">
      <alignment horizontal="center"/>
    </xf>
    <xf numFmtId="0" fontId="3" fillId="0" borderId="0" xfId="0" applyFont="1" applyBorder="1" applyAlignment="1">
      <alignment horizontal="center"/>
    </xf>
    <xf numFmtId="0" fontId="3" fillId="0" borderId="0" xfId="0" applyFont="1" applyFill="1" applyBorder="1" applyAlignment="1" applyProtection="1">
      <alignment horizontal="center"/>
      <protection locked="0"/>
    </xf>
    <xf numFmtId="0" fontId="3" fillId="0" borderId="0" xfId="0" applyFont="1" applyFill="1" applyAlignment="1">
      <alignment vertical="center"/>
    </xf>
    <xf numFmtId="0" fontId="2" fillId="0" borderId="2" xfId="0" applyFont="1" applyBorder="1"/>
    <xf numFmtId="0" fontId="3" fillId="0" borderId="10" xfId="0" applyFont="1" applyBorder="1" applyAlignment="1">
      <alignment horizontal="center"/>
    </xf>
    <xf numFmtId="0" fontId="3" fillId="0" borderId="4" xfId="0" applyFont="1" applyFill="1" applyBorder="1" applyAlignment="1">
      <alignment vertical="top" wrapText="1"/>
    </xf>
    <xf numFmtId="0" fontId="2" fillId="0" borderId="4" xfId="0" applyFont="1" applyFill="1" applyBorder="1" applyAlignment="1">
      <alignment vertical="top" wrapText="1"/>
    </xf>
    <xf numFmtId="0" fontId="3" fillId="0" borderId="4" xfId="0" quotePrefix="1" applyFont="1" applyFill="1" applyBorder="1" applyAlignment="1">
      <alignment vertical="top" wrapText="1"/>
    </xf>
    <xf numFmtId="0" fontId="2" fillId="0" borderId="4" xfId="0" applyFont="1" applyFill="1" applyBorder="1" applyAlignment="1">
      <alignment vertical="top"/>
    </xf>
    <xf numFmtId="0" fontId="2" fillId="0" borderId="4" xfId="0" applyFont="1" applyFill="1" applyBorder="1"/>
    <xf numFmtId="0" fontId="2" fillId="0" borderId="4" xfId="0" applyFont="1" applyBorder="1" applyAlignment="1">
      <alignment horizontal="left" vertical="center" wrapText="1"/>
    </xf>
    <xf numFmtId="0" fontId="2" fillId="0" borderId="4" xfId="0" applyFont="1" applyBorder="1" applyAlignment="1">
      <alignment horizontal="left" vertical="top" wrapText="1"/>
    </xf>
    <xf numFmtId="0" fontId="3" fillId="0" borderId="0" xfId="0" applyFont="1" applyFill="1" applyBorder="1" applyAlignment="1">
      <alignment horizontal="left" vertical="top"/>
    </xf>
    <xf numFmtId="0" fontId="3" fillId="0" borderId="0" xfId="0" applyFont="1" applyBorder="1" applyAlignment="1">
      <alignment horizontal="left" vertical="top"/>
    </xf>
    <xf numFmtId="0" fontId="2" fillId="0" borderId="0" xfId="0" applyFont="1" applyBorder="1" applyAlignment="1">
      <alignment horizontal="left" vertical="top"/>
    </xf>
    <xf numFmtId="0" fontId="2" fillId="0" borderId="5" xfId="0" applyFont="1" applyBorder="1" applyAlignment="1">
      <alignment horizontal="left" vertical="top" wrapText="1"/>
    </xf>
    <xf numFmtId="49" fontId="3" fillId="0" borderId="4" xfId="0" applyNumberFormat="1" applyFont="1" applyFill="1" applyBorder="1" applyAlignment="1">
      <alignment vertical="top" wrapText="1"/>
    </xf>
    <xf numFmtId="9" fontId="2" fillId="0" borderId="4" xfId="1" applyFont="1" applyFill="1" applyBorder="1" applyAlignment="1" applyProtection="1">
      <alignment horizontal="center"/>
    </xf>
    <xf numFmtId="0" fontId="2" fillId="0" borderId="4" xfId="0" applyFont="1" applyBorder="1" applyAlignment="1" applyProtection="1">
      <alignment horizontal="center"/>
    </xf>
    <xf numFmtId="0" fontId="3" fillId="0" borderId="6" xfId="0" applyFont="1" applyFill="1" applyBorder="1" applyAlignment="1" applyProtection="1">
      <alignment horizontal="left" vertical="center"/>
    </xf>
    <xf numFmtId="0" fontId="3" fillId="0" borderId="5" xfId="0" applyFont="1" applyFill="1" applyBorder="1" applyAlignment="1" applyProtection="1">
      <alignment horizontal="left" vertical="center"/>
    </xf>
    <xf numFmtId="0" fontId="3" fillId="0" borderId="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Alignment="1">
      <alignment vertical="center"/>
    </xf>
    <xf numFmtId="0" fontId="3" fillId="0" borderId="5" xfId="0" applyFont="1" applyFill="1" applyBorder="1" applyAlignment="1">
      <alignment vertical="center"/>
    </xf>
    <xf numFmtId="0" fontId="3" fillId="0" borderId="7" xfId="0" applyFont="1" applyFill="1" applyBorder="1" applyAlignment="1">
      <alignment horizontal="left" vertical="center"/>
    </xf>
    <xf numFmtId="0" fontId="3" fillId="0" borderId="5" xfId="0" applyFont="1" applyFill="1" applyBorder="1" applyAlignment="1">
      <alignment horizontal="left" vertical="center"/>
    </xf>
    <xf numFmtId="0" fontId="2" fillId="0" borderId="9" xfId="0" applyFont="1" applyBorder="1" applyAlignment="1">
      <alignment horizontal="left" wrapText="1"/>
    </xf>
    <xf numFmtId="0" fontId="3" fillId="0" borderId="4" xfId="0" applyFont="1" applyFill="1" applyBorder="1" applyAlignment="1" applyProtection="1">
      <alignment horizontal="left" vertical="center" wrapText="1"/>
    </xf>
    <xf numFmtId="0" fontId="3" fillId="0" borderId="6" xfId="0" applyFont="1" applyFill="1" applyBorder="1" applyAlignment="1" applyProtection="1">
      <alignment horizontal="left" vertical="center"/>
    </xf>
    <xf numFmtId="0" fontId="3" fillId="0" borderId="7" xfId="0" applyFont="1" applyFill="1" applyBorder="1" applyAlignment="1" applyProtection="1">
      <alignment horizontal="left" vertical="center"/>
    </xf>
    <xf numFmtId="0" fontId="3" fillId="0" borderId="5" xfId="0" applyFont="1" applyFill="1" applyBorder="1" applyAlignment="1" applyProtection="1">
      <alignment horizontal="left" vertical="center"/>
    </xf>
    <xf numFmtId="0" fontId="2" fillId="0" borderId="0" xfId="0" applyFont="1" applyAlignment="1">
      <alignment horizontal="left" vertical="center"/>
    </xf>
    <xf numFmtId="0" fontId="2" fillId="0" borderId="8" xfId="0" applyFont="1" applyBorder="1" applyAlignment="1">
      <alignment horizontal="left" wrapText="1"/>
    </xf>
    <xf numFmtId="0" fontId="3" fillId="0" borderId="6"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left" vertical="center" wrapText="1"/>
      <protection locked="0"/>
    </xf>
    <xf numFmtId="0" fontId="2" fillId="3" borderId="4" xfId="0" applyFont="1" applyFill="1" applyBorder="1" applyAlignment="1" applyProtection="1">
      <alignment vertical="center" wrapText="1"/>
      <protection locked="0"/>
    </xf>
    <xf numFmtId="0" fontId="2" fillId="3" borderId="4" xfId="0" applyFont="1" applyFill="1" applyBorder="1" applyAlignment="1" applyProtection="1">
      <alignment vertical="center"/>
      <protection locked="0"/>
    </xf>
    <xf numFmtId="49" fontId="3" fillId="3" borderId="12" xfId="0" applyNumberFormat="1" applyFont="1" applyFill="1" applyBorder="1" applyAlignment="1" applyProtection="1">
      <alignment horizontal="left" vertical="center"/>
      <protection locked="0"/>
    </xf>
    <xf numFmtId="49" fontId="3" fillId="3" borderId="4"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center"/>
      <protection locked="0"/>
    </xf>
    <xf numFmtId="0" fontId="3" fillId="3" borderId="4" xfId="0" applyFont="1" applyFill="1" applyBorder="1" applyAlignment="1" applyProtection="1">
      <alignment horizontal="center"/>
      <protection locked="0"/>
    </xf>
    <xf numFmtId="0" fontId="3" fillId="3" borderId="2" xfId="0" applyFont="1" applyFill="1" applyBorder="1" applyAlignment="1" applyProtection="1">
      <alignment horizontal="center"/>
      <protection locked="0"/>
    </xf>
    <xf numFmtId="0" fontId="3" fillId="3" borderId="4" xfId="0" applyFont="1" applyFill="1" applyBorder="1" applyAlignment="1" applyProtection="1">
      <alignment horizontal="left" vertical="top"/>
      <protection locked="0"/>
    </xf>
    <xf numFmtId="0" fontId="3" fillId="3" borderId="3" xfId="0" applyFont="1" applyFill="1" applyBorder="1" applyProtection="1">
      <protection locked="0"/>
    </xf>
    <xf numFmtId="0" fontId="3" fillId="3" borderId="2" xfId="0" applyFont="1" applyFill="1" applyBorder="1" applyProtection="1">
      <protection locked="0"/>
    </xf>
    <xf numFmtId="0" fontId="3" fillId="3" borderId="4" xfId="0" applyFont="1" applyFill="1" applyBorder="1" applyProtection="1">
      <protection locked="0"/>
    </xf>
    <xf numFmtId="0" fontId="5" fillId="2" borderId="0" xfId="0" applyFont="1" applyFill="1" applyBorder="1"/>
    <xf numFmtId="0" fontId="1" fillId="2" borderId="4" xfId="0" applyFont="1" applyFill="1" applyBorder="1" applyAlignment="1">
      <alignment vertical="top" wrapText="1"/>
    </xf>
    <xf numFmtId="0" fontId="3" fillId="3" borderId="5" xfId="0" applyFont="1" applyFill="1" applyBorder="1" applyAlignment="1" applyProtection="1">
      <alignment horizontal="left" vertical="top"/>
      <protection locked="0"/>
    </xf>
    <xf numFmtId="0" fontId="3" fillId="3" borderId="2" xfId="0" applyFont="1" applyFill="1" applyBorder="1" applyAlignment="1" applyProtection="1">
      <alignment horizontal="left" vertical="top"/>
      <protection locked="0"/>
    </xf>
    <xf numFmtId="0" fontId="3" fillId="3" borderId="4" xfId="0" applyFont="1" applyFill="1" applyBorder="1" applyAlignment="1" applyProtection="1">
      <alignment horizontal="center" vertical="top"/>
      <protection locked="0"/>
    </xf>
    <xf numFmtId="0" fontId="3" fillId="3" borderId="2" xfId="0" applyFont="1" applyFill="1" applyBorder="1" applyAlignment="1" applyProtection="1">
      <alignment horizontal="center" vertical="top"/>
      <protection locked="0"/>
    </xf>
    <xf numFmtId="0" fontId="3" fillId="3" borderId="5" xfId="0" applyFont="1" applyFill="1" applyBorder="1" applyAlignment="1" applyProtection="1">
      <alignment horizontal="center" vertical="top"/>
      <protection locked="0"/>
    </xf>
    <xf numFmtId="0" fontId="3" fillId="3" borderId="11" xfId="0" applyFont="1" applyFill="1" applyBorder="1" applyAlignment="1" applyProtection="1">
      <alignment horizontal="left" vertical="top"/>
      <protection locked="0"/>
    </xf>
  </cellXfs>
  <cellStyles count="2">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4E4E2"/>
      <color rgb="FF2C6C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showGridLines="0" tabSelected="1" zoomScale="90" zoomScaleNormal="90" workbookViewId="0">
      <selection activeCell="A4" sqref="A4"/>
    </sheetView>
  </sheetViews>
  <sheetFormatPr defaultColWidth="11.42578125" defaultRowHeight="15" x14ac:dyDescent="0.25"/>
  <cols>
    <col min="1" max="1" width="159.140625" style="1" customWidth="1"/>
    <col min="2" max="2" width="11.42578125" style="18" customWidth="1"/>
    <col min="3" max="16384" width="11.42578125" style="1"/>
  </cols>
  <sheetData>
    <row r="1" spans="1:2" ht="23.25" x14ac:dyDescent="0.35">
      <c r="A1" s="77" t="s">
        <v>40</v>
      </c>
    </row>
    <row r="3" spans="1:2" x14ac:dyDescent="0.25">
      <c r="A3" s="19" t="s">
        <v>47</v>
      </c>
    </row>
    <row r="4" spans="1:2" x14ac:dyDescent="0.25">
      <c r="A4" s="66"/>
    </row>
    <row r="5" spans="1:2" x14ac:dyDescent="0.25">
      <c r="A5" s="19" t="s">
        <v>48</v>
      </c>
    </row>
    <row r="6" spans="1:2" x14ac:dyDescent="0.25">
      <c r="A6" s="67"/>
    </row>
    <row r="8" spans="1:2" x14ac:dyDescent="0.25">
      <c r="A8" s="78" t="s">
        <v>41</v>
      </c>
      <c r="B8" s="1"/>
    </row>
    <row r="9" spans="1:2" ht="108.75" customHeight="1" x14ac:dyDescent="0.25">
      <c r="A9" s="34" t="str">
        <f>IFERROR(HLOOKUP($A$6,Lists!$A$8:$E$17,2,0),"Enter country")</f>
        <v>Enter country</v>
      </c>
      <c r="B9" s="1"/>
    </row>
    <row r="10" spans="1:2" s="12" customFormat="1" x14ac:dyDescent="0.25">
      <c r="A10" s="78" t="str">
        <f>IFERROR(HLOOKUP($A$6,Lists!$A$8:$E$17,3,0),"Enter country")</f>
        <v>Enter country</v>
      </c>
      <c r="B10" s="13"/>
    </row>
    <row r="11" spans="1:2" s="12" customFormat="1" ht="60" customHeight="1" x14ac:dyDescent="0.25">
      <c r="A11" s="34" t="str">
        <f>IFERROR(HLOOKUP($A$6,Lists!$A$8:$E$17,4,0),"Enter country")</f>
        <v>Enter country</v>
      </c>
      <c r="B11" s="13"/>
    </row>
    <row r="12" spans="1:2" s="12" customFormat="1" x14ac:dyDescent="0.25">
      <c r="A12" s="78" t="str">
        <f>IFERROR(HLOOKUP($A$6,Lists!$A$8:$E$17,5,0),"Enter country")</f>
        <v>Enter country</v>
      </c>
      <c r="B12" s="14"/>
    </row>
    <row r="13" spans="1:2" s="12" customFormat="1" ht="92.25" customHeight="1" x14ac:dyDescent="0.25">
      <c r="A13" s="34" t="str">
        <f>IFERROR(HLOOKUP($A$6,Lists!$A$8:$E$17,6,0),"Enter country")</f>
        <v>Enter country</v>
      </c>
      <c r="B13" s="15"/>
    </row>
    <row r="14" spans="1:2" s="16" customFormat="1" x14ac:dyDescent="0.2">
      <c r="A14" s="78" t="str">
        <f>IFERROR(HLOOKUP($A$6,Lists!$A$8:$E$17,7,0),"Enter country")</f>
        <v>Enter country</v>
      </c>
      <c r="B14" s="14"/>
    </row>
    <row r="15" spans="1:2" s="16" customFormat="1" ht="18.75" customHeight="1" x14ac:dyDescent="0.2">
      <c r="A15" s="34" t="str">
        <f>IFERROR(HLOOKUP($A$6,Lists!$A$8:$E$17,8,0),"Enter country")</f>
        <v>Enter country</v>
      </c>
      <c r="B15" s="13"/>
    </row>
    <row r="16" spans="1:2" s="12" customFormat="1" x14ac:dyDescent="0.25">
      <c r="A16" s="78" t="str">
        <f>IFERROR(HLOOKUP($A$6,Lists!$A$8:$E$17,9,0),"Enter country")</f>
        <v>Enter country</v>
      </c>
      <c r="B16" s="17"/>
    </row>
    <row r="17" spans="1:2" s="12" customFormat="1" ht="148.5" customHeight="1" x14ac:dyDescent="0.25">
      <c r="A17" s="34" t="str">
        <f>IFERROR(HLOOKUP($A$6,Lists!$A$8:$E$17,10,0),"Enter country")</f>
        <v>Enter country</v>
      </c>
      <c r="B17" s="13"/>
    </row>
  </sheetData>
  <sheetProtection algorithmName="SHA-512" hashValue="8zxG03OcJH/+g9xtw3dFehTiVfU4fYFGBG0WJYlZildZNaueaceRyg/oUenQDDMw2NSrWEEpvxWSNplMUMiPLg==" saltValue="I1xynIffNzs5rQy9c/RzqQ==" spinCount="100000" sheet="1" selectLockedCells="1"/>
  <pageMargins left="0.27559055118110237" right="0.27559055118110237" top="0.6692913385826772" bottom="0.51181102362204722" header="0.15748031496062992" footer="0.15748031496062992"/>
  <pageSetup paperSize="9" orientation="landscape" r:id="rId1"/>
  <headerFooter>
    <oddHeader>&amp;C&amp;"Calibri,Bold"&amp;12JAG Waits Template</oddHeader>
    <oddFooter>&amp;A&amp;RPage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Lists!$A$2:$A$6</xm:f>
          </x14:formula1>
          <xm:sqref>A6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4"/>
  <sheetViews>
    <sheetView showGridLines="0" zoomScale="90" zoomScaleNormal="90" workbookViewId="0">
      <selection activeCell="C10" sqref="C10"/>
    </sheetView>
  </sheetViews>
  <sheetFormatPr defaultColWidth="11.42578125" defaultRowHeight="15" customHeight="1" x14ac:dyDescent="0.25"/>
  <cols>
    <col min="1" max="1" width="20.7109375" style="1" customWidth="1"/>
    <col min="2" max="7" width="10.7109375" style="1" customWidth="1"/>
    <col min="8" max="8" width="45.7109375" style="1" customWidth="1"/>
    <col min="9" max="16384" width="11.42578125" style="1"/>
  </cols>
  <sheetData>
    <row r="2" spans="1:9" s="3" customFormat="1" ht="15" customHeight="1" x14ac:dyDescent="0.2">
      <c r="A2" s="19" t="s">
        <v>49</v>
      </c>
      <c r="B2" s="57" t="str">
        <f>IF(Notes!A4=0,"Please enter name of service on the notes tab",Notes!A4)</f>
        <v>Please enter name of service on the notes tab</v>
      </c>
      <c r="C2" s="57"/>
      <c r="D2" s="57"/>
      <c r="E2" s="57"/>
      <c r="F2" s="57"/>
      <c r="G2" s="57"/>
      <c r="H2" s="57"/>
      <c r="I2"/>
    </row>
    <row r="3" spans="1:9" s="3" customFormat="1" ht="15" customHeight="1" x14ac:dyDescent="0.2">
      <c r="A3" s="24" t="s">
        <v>30</v>
      </c>
      <c r="B3" s="58" t="str">
        <f>IF(Notes!A6=0,"Please enter country on the notes tab",Notes!A6)</f>
        <v>Please enter country on the notes tab</v>
      </c>
      <c r="C3" s="59"/>
      <c r="D3" s="59"/>
      <c r="E3" s="59"/>
      <c r="F3" s="59"/>
      <c r="G3" s="59"/>
      <c r="H3" s="60"/>
    </row>
    <row r="4" spans="1:9" s="3" customFormat="1" ht="15" customHeight="1" x14ac:dyDescent="0.2">
      <c r="A4" s="24" t="s">
        <v>31</v>
      </c>
      <c r="B4" s="68"/>
      <c r="C4" s="68"/>
    </row>
    <row r="5" spans="1:9" s="3" customFormat="1" ht="15" customHeight="1" x14ac:dyDescent="0.2">
      <c r="A5" s="24" t="s">
        <v>32</v>
      </c>
      <c r="B5" s="69"/>
      <c r="C5" s="69"/>
    </row>
    <row r="6" spans="1:9" s="3" customFormat="1" ht="15" customHeight="1" x14ac:dyDescent="0.2">
      <c r="A6" s="24" t="s">
        <v>33</v>
      </c>
      <c r="B6" s="69"/>
      <c r="C6" s="69"/>
    </row>
    <row r="8" spans="1:9" ht="15" customHeight="1" x14ac:dyDescent="0.25">
      <c r="A8" s="56" t="str">
        <f>"Endoscopy active waiting times position for "&amp;B4</f>
        <v xml:space="preserve">Endoscopy active waiting times position for </v>
      </c>
      <c r="B8" s="56"/>
      <c r="C8" s="56"/>
      <c r="D8" s="56"/>
      <c r="E8" s="56"/>
      <c r="F8" s="56"/>
      <c r="G8" s="56"/>
      <c r="H8" s="56"/>
    </row>
    <row r="9" spans="1:9" s="25" customFormat="1" ht="30" x14ac:dyDescent="0.2">
      <c r="A9" s="24" t="s">
        <v>0</v>
      </c>
      <c r="B9" s="19" t="str">
        <f>IFERROR(VLOOKUP($B$3,Lists!$A$2:$F$6,2,0),"Enter country")</f>
        <v>Enter country</v>
      </c>
      <c r="C9" s="19" t="str">
        <f>IFERROR(VLOOKUP($B$3,Lists!$A$2:$F$6,3,0),"Enter country")</f>
        <v>Enter country</v>
      </c>
      <c r="D9" s="19" t="str">
        <f>IFERROR(VLOOKUP($B$3,Lists!$A$2:$F$6,4,0),"Enter country")</f>
        <v>Enter country</v>
      </c>
      <c r="E9" s="19" t="str">
        <f>IFERROR(VLOOKUP($B$3,Lists!$A$2:$F$6,5,0),"Enter country")</f>
        <v>Enter country</v>
      </c>
      <c r="F9" s="19" t="str">
        <f>IFERROR(VLOOKUP($B$3,Lists!$A$2:$F$6,6,0),"Enter country")</f>
        <v>Enter country</v>
      </c>
      <c r="G9" s="39" t="s">
        <v>11</v>
      </c>
      <c r="H9" s="40" t="s">
        <v>37</v>
      </c>
    </row>
    <row r="10" spans="1:9" s="6" customFormat="1" ht="15" customHeight="1" x14ac:dyDescent="0.25">
      <c r="A10" s="21" t="s">
        <v>2</v>
      </c>
      <c r="B10" s="70"/>
      <c r="C10" s="71"/>
      <c r="D10" s="71"/>
      <c r="E10" s="71"/>
      <c r="F10" s="71"/>
      <c r="G10" s="9">
        <f>SUM(B10:F10)</f>
        <v>0</v>
      </c>
      <c r="H10" s="73"/>
    </row>
    <row r="11" spans="1:9" ht="15" customHeight="1" x14ac:dyDescent="0.25">
      <c r="A11" s="5" t="s">
        <v>10</v>
      </c>
      <c r="B11" s="72"/>
      <c r="C11" s="71"/>
      <c r="D11" s="71"/>
      <c r="E11" s="71"/>
      <c r="F11" s="71"/>
      <c r="G11" s="9">
        <f t="shared" ref="G11:G13" si="0">SUM(B11:F11)</f>
        <v>0</v>
      </c>
      <c r="H11" s="73"/>
    </row>
    <row r="12" spans="1:9" s="6" customFormat="1" ht="15" customHeight="1" x14ac:dyDescent="0.25">
      <c r="A12" s="7" t="s">
        <v>1</v>
      </c>
      <c r="B12" s="71"/>
      <c r="C12" s="71"/>
      <c r="D12" s="71"/>
      <c r="E12" s="71"/>
      <c r="F12" s="71"/>
      <c r="G12" s="9">
        <f t="shared" si="0"/>
        <v>0</v>
      </c>
      <c r="H12" s="73"/>
    </row>
    <row r="13" spans="1:9" s="6" customFormat="1" ht="15" customHeight="1" x14ac:dyDescent="0.25">
      <c r="A13" s="7" t="s">
        <v>9</v>
      </c>
      <c r="B13" s="71"/>
      <c r="C13" s="71"/>
      <c r="D13" s="71"/>
      <c r="E13" s="71"/>
      <c r="F13" s="71"/>
      <c r="G13" s="9">
        <f t="shared" si="0"/>
        <v>0</v>
      </c>
      <c r="H13" s="73"/>
    </row>
    <row r="14" spans="1:9" s="6" customFormat="1" ht="15" customHeight="1" x14ac:dyDescent="0.25">
      <c r="A14" s="27" t="s">
        <v>13</v>
      </c>
      <c r="B14" s="28" t="str">
        <f>IFERROR(SUM(B10:B13)/SUM($B$15:$F$15),"")</f>
        <v/>
      </c>
      <c r="C14" s="28" t="str">
        <f t="shared" ref="C14:F14" si="1">IFERROR(SUM(C10:C13)/SUM($B$15:$F$15),"")</f>
        <v/>
      </c>
      <c r="D14" s="28" t="str">
        <f t="shared" si="1"/>
        <v/>
      </c>
      <c r="E14" s="28" t="str">
        <f t="shared" si="1"/>
        <v/>
      </c>
      <c r="F14" s="28" t="str">
        <f t="shared" si="1"/>
        <v/>
      </c>
      <c r="G14" s="8" t="s">
        <v>35</v>
      </c>
      <c r="H14" s="29"/>
    </row>
    <row r="15" spans="1:9" ht="15" customHeight="1" x14ac:dyDescent="0.25">
      <c r="A15" s="27" t="s">
        <v>34</v>
      </c>
      <c r="B15" s="8">
        <f>SUM(B10:B13)</f>
        <v>0</v>
      </c>
      <c r="C15" s="8">
        <f t="shared" ref="C15:F15" si="2">SUM(C10:C13)</f>
        <v>0</v>
      </c>
      <c r="D15" s="8">
        <f t="shared" si="2"/>
        <v>0</v>
      </c>
      <c r="E15" s="8">
        <f t="shared" si="2"/>
        <v>0</v>
      </c>
      <c r="F15" s="8">
        <f t="shared" si="2"/>
        <v>0</v>
      </c>
      <c r="G15" s="8">
        <f>SUM(G10:G13)</f>
        <v>0</v>
      </c>
      <c r="H15" s="11"/>
    </row>
    <row r="16" spans="1:9" ht="15" customHeight="1" x14ac:dyDescent="0.25">
      <c r="A16" s="6"/>
      <c r="B16" s="6"/>
      <c r="C16" s="11"/>
      <c r="D16" s="11"/>
      <c r="E16" s="11"/>
      <c r="F16" s="11"/>
      <c r="G16" s="11"/>
      <c r="H16" s="11"/>
    </row>
    <row r="17" spans="1:8" ht="15" customHeight="1" x14ac:dyDescent="0.25">
      <c r="A17" s="56" t="str">
        <f>"Endoscopy active waiting times position for "&amp;B5</f>
        <v xml:space="preserve">Endoscopy active waiting times position for </v>
      </c>
      <c r="B17" s="56"/>
      <c r="C17" s="56"/>
      <c r="D17" s="56"/>
      <c r="E17" s="56"/>
      <c r="F17" s="56"/>
      <c r="G17" s="56"/>
      <c r="H17" s="56"/>
    </row>
    <row r="18" spans="1:8" s="25" customFormat="1" ht="30" x14ac:dyDescent="0.2">
      <c r="A18" s="24" t="s">
        <v>0</v>
      </c>
      <c r="B18" s="19" t="str">
        <f>IFERROR(VLOOKUP($B$3,Lists!$A$2:$F$6,2,0),"Enter country")</f>
        <v>Enter country</v>
      </c>
      <c r="C18" s="19" t="str">
        <f>IFERROR(VLOOKUP($B$3,Lists!$A$2:$F$6,3,0),"Enter country")</f>
        <v>Enter country</v>
      </c>
      <c r="D18" s="19" t="str">
        <f>IFERROR(VLOOKUP($B$3,Lists!$A$2:$F$6,4,0),"Enter country")</f>
        <v>Enter country</v>
      </c>
      <c r="E18" s="19" t="str">
        <f>IFERROR(VLOOKUP($B$3,Lists!$A$2:$F$6,5,0),"Enter country")</f>
        <v>Enter country</v>
      </c>
      <c r="F18" s="19" t="str">
        <f>IFERROR(VLOOKUP($B$3,Lists!$A$2:$F$6,6,0),"Enter country")</f>
        <v>Enter country</v>
      </c>
      <c r="G18" s="39" t="s">
        <v>11</v>
      </c>
      <c r="H18" s="40" t="s">
        <v>37</v>
      </c>
    </row>
    <row r="19" spans="1:8" s="6" customFormat="1" ht="15" customHeight="1" x14ac:dyDescent="0.25">
      <c r="A19" s="21" t="s">
        <v>2</v>
      </c>
      <c r="B19" s="74"/>
      <c r="C19" s="71"/>
      <c r="D19" s="71"/>
      <c r="E19" s="71"/>
      <c r="F19" s="71"/>
      <c r="G19" s="9">
        <f>SUM(B19:F19)</f>
        <v>0</v>
      </c>
      <c r="H19" s="73"/>
    </row>
    <row r="20" spans="1:8" ht="15" customHeight="1" x14ac:dyDescent="0.25">
      <c r="A20" s="5" t="s">
        <v>10</v>
      </c>
      <c r="B20" s="75"/>
      <c r="C20" s="71"/>
      <c r="D20" s="71"/>
      <c r="E20" s="71"/>
      <c r="F20" s="71"/>
      <c r="G20" s="9">
        <f t="shared" ref="G20:G22" si="3">SUM(B20:F20)</f>
        <v>0</v>
      </c>
      <c r="H20" s="73"/>
    </row>
    <row r="21" spans="1:8" s="6" customFormat="1" ht="15" customHeight="1" x14ac:dyDescent="0.25">
      <c r="A21" s="7" t="s">
        <v>1</v>
      </c>
      <c r="B21" s="76"/>
      <c r="C21" s="71"/>
      <c r="D21" s="71"/>
      <c r="E21" s="71"/>
      <c r="F21" s="71"/>
      <c r="G21" s="9">
        <f t="shared" si="3"/>
        <v>0</v>
      </c>
      <c r="H21" s="73"/>
    </row>
    <row r="22" spans="1:8" s="6" customFormat="1" ht="15" customHeight="1" x14ac:dyDescent="0.25">
      <c r="A22" s="7" t="s">
        <v>9</v>
      </c>
      <c r="B22" s="76"/>
      <c r="C22" s="71"/>
      <c r="D22" s="71"/>
      <c r="E22" s="71"/>
      <c r="F22" s="71"/>
      <c r="G22" s="9">
        <f t="shared" si="3"/>
        <v>0</v>
      </c>
      <c r="H22" s="73"/>
    </row>
    <row r="23" spans="1:8" s="6" customFormat="1" ht="15" customHeight="1" x14ac:dyDescent="0.25">
      <c r="A23" s="27" t="s">
        <v>13</v>
      </c>
      <c r="B23" s="28" t="str">
        <f>IFERROR(SUM(B19:B22)/SUM($B$24:$F$24),"")</f>
        <v/>
      </c>
      <c r="C23" s="28" t="str">
        <f t="shared" ref="C23:F23" si="4">IFERROR(SUM(C19:C22)/SUM($B$24:$F$24),"")</f>
        <v/>
      </c>
      <c r="D23" s="28" t="str">
        <f t="shared" si="4"/>
        <v/>
      </c>
      <c r="E23" s="28" t="str">
        <f t="shared" si="4"/>
        <v/>
      </c>
      <c r="F23" s="28" t="str">
        <f t="shared" si="4"/>
        <v/>
      </c>
      <c r="G23" s="8" t="s">
        <v>35</v>
      </c>
      <c r="H23" s="30"/>
    </row>
    <row r="24" spans="1:8" ht="15" customHeight="1" x14ac:dyDescent="0.25">
      <c r="A24" s="27" t="s">
        <v>34</v>
      </c>
      <c r="B24" s="8">
        <f>SUM(B19:B22)</f>
        <v>0</v>
      </c>
      <c r="C24" s="8">
        <f t="shared" ref="C24:E24" si="5">SUM(C19:C22)</f>
        <v>0</v>
      </c>
      <c r="D24" s="8">
        <f t="shared" si="5"/>
        <v>0</v>
      </c>
      <c r="E24" s="8">
        <f t="shared" si="5"/>
        <v>0</v>
      </c>
      <c r="F24" s="8">
        <f>SUM(F19:F22)</f>
        <v>0</v>
      </c>
      <c r="G24" s="8">
        <f>SUM(G19:G22)</f>
        <v>0</v>
      </c>
      <c r="H24" s="11"/>
    </row>
    <row r="25" spans="1:8" ht="15" customHeight="1" x14ac:dyDescent="0.25">
      <c r="A25" s="6"/>
      <c r="B25" s="6"/>
      <c r="C25" s="11"/>
      <c r="D25" s="11"/>
      <c r="E25" s="11"/>
      <c r="F25" s="11"/>
      <c r="G25" s="11"/>
      <c r="H25" s="11"/>
    </row>
    <row r="26" spans="1:8" ht="15" customHeight="1" x14ac:dyDescent="0.25">
      <c r="A26" s="56" t="str">
        <f>"Endoscopy active waiting times position for "&amp;B6</f>
        <v xml:space="preserve">Endoscopy active waiting times position for </v>
      </c>
      <c r="B26" s="56"/>
      <c r="C26" s="56"/>
      <c r="D26" s="56"/>
      <c r="E26" s="56"/>
      <c r="F26" s="56"/>
      <c r="G26" s="56"/>
      <c r="H26" s="56"/>
    </row>
    <row r="27" spans="1:8" s="25" customFormat="1" ht="30" x14ac:dyDescent="0.2">
      <c r="A27" s="23" t="s">
        <v>0</v>
      </c>
      <c r="B27" s="19" t="str">
        <f>IFERROR(VLOOKUP($B$3,Lists!$A$2:$F$6,2,0),"Enter country")</f>
        <v>Enter country</v>
      </c>
      <c r="C27" s="19" t="str">
        <f>IFERROR(VLOOKUP($B$3,Lists!$A$2:$F$6,3,0),"Enter country")</f>
        <v>Enter country</v>
      </c>
      <c r="D27" s="19" t="str">
        <f>IFERROR(VLOOKUP($B$3,Lists!$A$2:$F$6,4,0),"Enter country")</f>
        <v>Enter country</v>
      </c>
      <c r="E27" s="19" t="str">
        <f>IFERROR(VLOOKUP($B$3,Lists!$A$2:$F$6,5,0),"Enter country")</f>
        <v>Enter country</v>
      </c>
      <c r="F27" s="19" t="str">
        <f>IFERROR(VLOOKUP($B$3,Lists!$A$2:$F$6,6,0),"Enter country")</f>
        <v>Enter country</v>
      </c>
      <c r="G27" s="39" t="s">
        <v>11</v>
      </c>
      <c r="H27" s="40" t="s">
        <v>37</v>
      </c>
    </row>
    <row r="28" spans="1:8" s="6" customFormat="1" ht="15" customHeight="1" x14ac:dyDescent="0.25">
      <c r="A28" s="21" t="s">
        <v>2</v>
      </c>
      <c r="B28" s="74"/>
      <c r="C28" s="71"/>
      <c r="D28" s="71"/>
      <c r="E28" s="71"/>
      <c r="F28" s="71"/>
      <c r="G28" s="9">
        <f t="shared" ref="G28:G31" si="6">SUM(B28:F28)</f>
        <v>0</v>
      </c>
      <c r="H28" s="73"/>
    </row>
    <row r="29" spans="1:8" ht="15" customHeight="1" x14ac:dyDescent="0.25">
      <c r="A29" s="5" t="s">
        <v>10</v>
      </c>
      <c r="B29" s="75"/>
      <c r="C29" s="71"/>
      <c r="D29" s="71"/>
      <c r="E29" s="71"/>
      <c r="F29" s="71"/>
      <c r="G29" s="9">
        <f t="shared" si="6"/>
        <v>0</v>
      </c>
      <c r="H29" s="73"/>
    </row>
    <row r="30" spans="1:8" s="6" customFormat="1" ht="15" customHeight="1" x14ac:dyDescent="0.25">
      <c r="A30" s="7" t="s">
        <v>1</v>
      </c>
      <c r="B30" s="76"/>
      <c r="C30" s="71"/>
      <c r="D30" s="71"/>
      <c r="E30" s="71"/>
      <c r="F30" s="71"/>
      <c r="G30" s="9">
        <f t="shared" si="6"/>
        <v>0</v>
      </c>
      <c r="H30" s="73"/>
    </row>
    <row r="31" spans="1:8" s="6" customFormat="1" ht="15" customHeight="1" x14ac:dyDescent="0.25">
      <c r="A31" s="7" t="s">
        <v>9</v>
      </c>
      <c r="B31" s="76"/>
      <c r="C31" s="71"/>
      <c r="D31" s="71"/>
      <c r="E31" s="71"/>
      <c r="F31" s="71"/>
      <c r="G31" s="9">
        <f t="shared" si="6"/>
        <v>0</v>
      </c>
      <c r="H31" s="73"/>
    </row>
    <row r="32" spans="1:8" s="6" customFormat="1" ht="15" customHeight="1" x14ac:dyDescent="0.25">
      <c r="A32" s="27" t="s">
        <v>13</v>
      </c>
      <c r="B32" s="28" t="str">
        <f>IFERROR(SUM(B28:B31)/SUM($B$33:$F$33),"")</f>
        <v/>
      </c>
      <c r="C32" s="28" t="str">
        <f t="shared" ref="C32:F32" si="7">IFERROR(SUM(C28:C31)/SUM($B$33:$F$33),"")</f>
        <v/>
      </c>
      <c r="D32" s="28" t="str">
        <f t="shared" si="7"/>
        <v/>
      </c>
      <c r="E32" s="28" t="str">
        <f t="shared" si="7"/>
        <v/>
      </c>
      <c r="F32" s="28" t="str">
        <f t="shared" si="7"/>
        <v/>
      </c>
      <c r="G32" s="8" t="s">
        <v>35</v>
      </c>
      <c r="H32" s="30"/>
    </row>
    <row r="33" spans="1:8" ht="15" customHeight="1" x14ac:dyDescent="0.25">
      <c r="A33" s="27" t="s">
        <v>34</v>
      </c>
      <c r="B33" s="8">
        <f>SUM(B28:B31)</f>
        <v>0</v>
      </c>
      <c r="C33" s="8">
        <f t="shared" ref="C33:E33" si="8">SUM(C28:C31)</f>
        <v>0</v>
      </c>
      <c r="D33" s="8">
        <f t="shared" si="8"/>
        <v>0</v>
      </c>
      <c r="E33" s="8">
        <f t="shared" si="8"/>
        <v>0</v>
      </c>
      <c r="F33" s="8">
        <f>SUM(F28:F31)</f>
        <v>0</v>
      </c>
      <c r="G33" s="8">
        <f>SUM(G28:G31)</f>
        <v>0</v>
      </c>
      <c r="H33" s="11"/>
    </row>
    <row r="34" spans="1:8" ht="15" customHeight="1" x14ac:dyDescent="0.25">
      <c r="A34" s="6"/>
      <c r="B34" s="6"/>
      <c r="C34" s="11"/>
      <c r="D34" s="11"/>
      <c r="E34" s="11"/>
      <c r="F34" s="11"/>
      <c r="G34" s="11"/>
      <c r="H34" s="11"/>
    </row>
  </sheetData>
  <sheetProtection algorithmName="SHA-512" hashValue="q7L4l8ezNPRIda8hzc15izb5bzM5Wzh09i+1ccl93FBFOSlIpB9/GrEyrLsRPv1q8ES38aQSHvW1rU0A78WbNA==" saltValue="J0I5pJWXoShSAB9lBjgl7w==" spinCount="100000" sheet="1" objects="1" scenarios="1" selectLockedCells="1"/>
  <mergeCells count="8">
    <mergeCell ref="A17:H17"/>
    <mergeCell ref="A26:H26"/>
    <mergeCell ref="B2:H2"/>
    <mergeCell ref="A8:H8"/>
    <mergeCell ref="B4:C4"/>
    <mergeCell ref="B5:C5"/>
    <mergeCell ref="B6:C6"/>
    <mergeCell ref="B3:H3"/>
  </mergeCells>
  <phoneticPr fontId="0" type="noConversion"/>
  <dataValidations count="1">
    <dataValidation allowBlank="1" showInputMessage="1" showErrorMessage="1" prompt="Please enter the month and year that this data is for" sqref="B4:C6" xr:uid="{00000000-0002-0000-0100-000000000000}"/>
  </dataValidations>
  <pageMargins left="0.39370078740157483" right="0.39370078740157483" top="0.55118110236220474" bottom="0.39370078740157483" header="0.23622047244094491" footer="0.15748031496062992"/>
  <pageSetup paperSize="9" orientation="landscape" horizontalDpi="300" verticalDpi="300" r:id="rId1"/>
  <headerFooter alignWithMargins="0">
    <oddHeader>&amp;C&amp;"Calibri,Bold"&amp;12JAG waits template</oddHeader>
    <oddFooter>&amp;A&amp;RPage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40"/>
  <sheetViews>
    <sheetView showGridLines="0" zoomScale="90" zoomScaleNormal="90" workbookViewId="0">
      <selection activeCell="I11" sqref="I11"/>
    </sheetView>
  </sheetViews>
  <sheetFormatPr defaultColWidth="11.42578125" defaultRowHeight="15" customHeight="1" x14ac:dyDescent="0.25"/>
  <cols>
    <col min="1" max="1" width="20.7109375" style="1" customWidth="1"/>
    <col min="2" max="7" width="10.7109375" style="1" customWidth="1"/>
    <col min="8" max="8" width="16.42578125" style="1" bestFit="1" customWidth="1"/>
    <col min="9" max="9" width="45.7109375" style="1" customWidth="1"/>
    <col min="10" max="16384" width="11.42578125" style="1"/>
  </cols>
  <sheetData>
    <row r="2" spans="1:9" s="3" customFormat="1" ht="15" customHeight="1" x14ac:dyDescent="0.2">
      <c r="A2" s="19" t="s">
        <v>49</v>
      </c>
      <c r="B2" s="63" t="str">
        <f>IF(Notes!A4=0,"Please enter name of service on the notes tab",Notes!A4)</f>
        <v>Please enter name of service on the notes tab</v>
      </c>
      <c r="C2" s="64"/>
      <c r="D2" s="64"/>
      <c r="E2" s="64"/>
      <c r="F2" s="64"/>
      <c r="G2" s="64"/>
      <c r="H2" s="64"/>
      <c r="I2" s="65"/>
    </row>
    <row r="3" spans="1:9" s="4" customFormat="1" ht="15" customHeight="1" x14ac:dyDescent="0.2">
      <c r="A3" s="24" t="s">
        <v>30</v>
      </c>
      <c r="B3" s="50" t="str">
        <f>IF(Notes!A6=0,"Please enter country on the notes tab",Notes!A6)</f>
        <v>Please enter country on the notes tab</v>
      </c>
      <c r="C3" s="51"/>
      <c r="D3" s="52"/>
      <c r="E3" s="52"/>
      <c r="F3" s="52"/>
      <c r="G3" s="52"/>
      <c r="H3" s="52"/>
      <c r="I3" s="53"/>
    </row>
    <row r="4" spans="1:9" s="3" customFormat="1" ht="15" customHeight="1" x14ac:dyDescent="0.2">
      <c r="A4" s="24" t="s">
        <v>31</v>
      </c>
      <c r="B4" s="68"/>
      <c r="C4" s="68"/>
    </row>
    <row r="5" spans="1:9" s="3" customFormat="1" ht="15" customHeight="1" x14ac:dyDescent="0.2">
      <c r="A5" s="24" t="s">
        <v>32</v>
      </c>
      <c r="B5" s="69"/>
      <c r="C5" s="69"/>
    </row>
    <row r="6" spans="1:9" s="3" customFormat="1" ht="15" customHeight="1" x14ac:dyDescent="0.2">
      <c r="A6" s="24" t="s">
        <v>33</v>
      </c>
      <c r="B6" s="69"/>
      <c r="C6" s="69"/>
    </row>
    <row r="7" spans="1:9" s="3" customFormat="1" ht="15" customHeight="1" x14ac:dyDescent="0.2">
      <c r="A7" s="22"/>
      <c r="B7" s="26"/>
      <c r="C7" s="26"/>
      <c r="D7" s="2"/>
      <c r="E7" s="2"/>
      <c r="F7" s="2"/>
      <c r="G7" s="2"/>
      <c r="H7" s="2"/>
    </row>
    <row r="8" spans="1:9" s="20" customFormat="1" ht="15" customHeight="1" x14ac:dyDescent="0.25">
      <c r="A8" s="62" t="str">
        <f>"Planned/surveillance list waiting times position for "&amp;B4</f>
        <v xml:space="preserve">Planned/surveillance list waiting times position for </v>
      </c>
      <c r="B8" s="56"/>
      <c r="C8" s="56"/>
      <c r="D8" s="56"/>
      <c r="E8" s="56"/>
      <c r="F8" s="56"/>
      <c r="G8" s="56"/>
      <c r="H8" s="56"/>
      <c r="I8" s="56"/>
    </row>
    <row r="9" spans="1:9" s="4" customFormat="1" ht="30" x14ac:dyDescent="0.2">
      <c r="A9" s="23" t="s">
        <v>0</v>
      </c>
      <c r="B9" s="19" t="str">
        <f>IFERROR(VLOOKUP($B$3,Lists!$A$2:$F$6,2,0),"Enter country")</f>
        <v>Enter country</v>
      </c>
      <c r="C9" s="19" t="str">
        <f>IFERROR(VLOOKUP($B$3,Lists!$A$2:$F$6,3,0),"Enter country")</f>
        <v>Enter country</v>
      </c>
      <c r="D9" s="19" t="str">
        <f>IFERROR(VLOOKUP($B$3,Lists!$A$2:$F$6,4,0),"Enter country")</f>
        <v>Enter country</v>
      </c>
      <c r="E9" s="19" t="str">
        <f>IFERROR(VLOOKUP($B$3,Lists!$A$2:$F$6,5,0),"Enter country")</f>
        <v>Enter country</v>
      </c>
      <c r="F9" s="19" t="str">
        <f>IFERROR(VLOOKUP($B$3,Lists!$A$2:$F$6,6,0),"Enter country")</f>
        <v>Enter country</v>
      </c>
      <c r="G9" s="39" t="s">
        <v>11</v>
      </c>
      <c r="H9" s="40" t="s">
        <v>38</v>
      </c>
      <c r="I9" s="40" t="s">
        <v>36</v>
      </c>
    </row>
    <row r="10" spans="1:9" s="6" customFormat="1" ht="15" customHeight="1" x14ac:dyDescent="0.25">
      <c r="A10" s="21" t="s">
        <v>2</v>
      </c>
      <c r="B10" s="74"/>
      <c r="C10" s="71"/>
      <c r="D10" s="71"/>
      <c r="E10" s="71"/>
      <c r="F10" s="71"/>
      <c r="G10" s="9">
        <f>SUM(B10:F10)</f>
        <v>0</v>
      </c>
      <c r="H10" s="73"/>
      <c r="I10" s="73"/>
    </row>
    <row r="11" spans="1:9" s="6" customFormat="1" ht="15" customHeight="1" x14ac:dyDescent="0.25">
      <c r="A11" s="5" t="s">
        <v>10</v>
      </c>
      <c r="B11" s="75"/>
      <c r="C11" s="71"/>
      <c r="D11" s="71"/>
      <c r="E11" s="71"/>
      <c r="F11" s="71"/>
      <c r="G11" s="9">
        <f t="shared" ref="G11:G13" si="0">SUM(B11:F11)</f>
        <v>0</v>
      </c>
      <c r="H11" s="73"/>
      <c r="I11" s="73"/>
    </row>
    <row r="12" spans="1:9" ht="15" customHeight="1" x14ac:dyDescent="0.25">
      <c r="A12" s="7" t="s">
        <v>1</v>
      </c>
      <c r="B12" s="76"/>
      <c r="C12" s="71"/>
      <c r="D12" s="71"/>
      <c r="E12" s="71"/>
      <c r="F12" s="71"/>
      <c r="G12" s="9">
        <f t="shared" si="0"/>
        <v>0</v>
      </c>
      <c r="H12" s="79"/>
      <c r="I12" s="73"/>
    </row>
    <row r="13" spans="1:9" ht="15" customHeight="1" x14ac:dyDescent="0.25">
      <c r="A13" s="5" t="s">
        <v>9</v>
      </c>
      <c r="B13" s="75"/>
      <c r="C13" s="72"/>
      <c r="D13" s="72"/>
      <c r="E13" s="72"/>
      <c r="F13" s="72"/>
      <c r="G13" s="9">
        <f t="shared" si="0"/>
        <v>0</v>
      </c>
      <c r="H13" s="79"/>
      <c r="I13" s="73"/>
    </row>
    <row r="14" spans="1:9" ht="15" customHeight="1" x14ac:dyDescent="0.25">
      <c r="A14" s="32" t="s">
        <v>13</v>
      </c>
      <c r="B14" s="28" t="str">
        <f>IFERROR(SUM(B10:B13)/SUM($B$15:$F$15),"")</f>
        <v/>
      </c>
      <c r="C14" s="28" t="str">
        <f t="shared" ref="C14:F14" si="1">IFERROR(SUM(C10:C13)/SUM($B$15:$F$15),"")</f>
        <v/>
      </c>
      <c r="D14" s="28" t="str">
        <f>IFERROR(SUM(D10:D13)/SUM($B$15:$F$15),"")</f>
        <v/>
      </c>
      <c r="E14" s="28" t="str">
        <f t="shared" si="1"/>
        <v/>
      </c>
      <c r="F14" s="28" t="str">
        <f t="shared" si="1"/>
        <v/>
      </c>
      <c r="G14" s="8" t="s">
        <v>35</v>
      </c>
      <c r="H14" s="29"/>
      <c r="I14" s="29"/>
    </row>
    <row r="15" spans="1:9" ht="15" customHeight="1" x14ac:dyDescent="0.25">
      <c r="A15" s="27" t="s">
        <v>34</v>
      </c>
      <c r="B15" s="8">
        <f>SUM(B10:B13)</f>
        <v>0</v>
      </c>
      <c r="C15" s="8">
        <f>SUM(C10:C13)</f>
        <v>0</v>
      </c>
      <c r="D15" s="8">
        <f t="shared" ref="D15:F15" si="2">SUM(D10:D13)</f>
        <v>0</v>
      </c>
      <c r="E15" s="8">
        <f t="shared" si="2"/>
        <v>0</v>
      </c>
      <c r="F15" s="8">
        <f t="shared" si="2"/>
        <v>0</v>
      </c>
      <c r="G15" s="8">
        <f>SUM(G10:G13)</f>
        <v>0</v>
      </c>
      <c r="H15" s="11"/>
      <c r="I15" s="11"/>
    </row>
    <row r="17" spans="1:9" s="20" customFormat="1" ht="15" customHeight="1" x14ac:dyDescent="0.25">
      <c r="A17" s="62" t="str">
        <f>"Planned/surveillance list waiting times position for "&amp;B5</f>
        <v xml:space="preserve">Planned/surveillance list waiting times position for </v>
      </c>
      <c r="B17" s="56"/>
      <c r="C17" s="56"/>
      <c r="D17" s="56"/>
      <c r="E17" s="56"/>
      <c r="F17" s="56"/>
      <c r="G17" s="56"/>
      <c r="H17" s="56"/>
      <c r="I17" s="56"/>
    </row>
    <row r="18" spans="1:9" s="4" customFormat="1" ht="30" x14ac:dyDescent="0.2">
      <c r="A18" s="23" t="s">
        <v>0</v>
      </c>
      <c r="B18" s="19" t="str">
        <f>IFERROR(VLOOKUP($B$3,Lists!$A$2:$F$6,2,0),"Enter country")</f>
        <v>Enter country</v>
      </c>
      <c r="C18" s="19" t="str">
        <f>IFERROR(VLOOKUP($B$3,Lists!$A$2:$F$6,3,0),"Enter country")</f>
        <v>Enter country</v>
      </c>
      <c r="D18" s="19" t="str">
        <f>IFERROR(VLOOKUP($B$3,Lists!$A$2:$F$6,4,0),"Enter country")</f>
        <v>Enter country</v>
      </c>
      <c r="E18" s="19" t="str">
        <f>IFERROR(VLOOKUP($B$3,Lists!$A$2:$F$6,5,0),"Enter country")</f>
        <v>Enter country</v>
      </c>
      <c r="F18" s="19" t="str">
        <f>IFERROR(VLOOKUP($B$3,Lists!$A$2:$F$6,6,0),"Enter country")</f>
        <v>Enter country</v>
      </c>
      <c r="G18" s="39" t="s">
        <v>11</v>
      </c>
      <c r="H18" s="40" t="s">
        <v>38</v>
      </c>
      <c r="I18" s="40" t="s">
        <v>36</v>
      </c>
    </row>
    <row r="19" spans="1:9" s="6" customFormat="1" ht="15" customHeight="1" x14ac:dyDescent="0.25">
      <c r="A19" s="21" t="s">
        <v>2</v>
      </c>
      <c r="B19" s="74"/>
      <c r="C19" s="72"/>
      <c r="D19" s="72"/>
      <c r="E19" s="72"/>
      <c r="F19" s="72"/>
      <c r="G19" s="9">
        <f>SUM(B19:F19)</f>
        <v>0</v>
      </c>
      <c r="H19" s="73"/>
      <c r="I19" s="80"/>
    </row>
    <row r="20" spans="1:9" s="6" customFormat="1" ht="15" customHeight="1" x14ac:dyDescent="0.25">
      <c r="A20" s="7" t="s">
        <v>10</v>
      </c>
      <c r="B20" s="76"/>
      <c r="C20" s="71"/>
      <c r="D20" s="71"/>
      <c r="E20" s="71"/>
      <c r="F20" s="71"/>
      <c r="G20" s="9">
        <f>SUM(B20:F20)</f>
        <v>0</v>
      </c>
      <c r="H20" s="73"/>
      <c r="I20" s="73"/>
    </row>
    <row r="21" spans="1:9" ht="15" customHeight="1" x14ac:dyDescent="0.25">
      <c r="A21" s="7" t="s">
        <v>1</v>
      </c>
      <c r="B21" s="76"/>
      <c r="C21" s="71"/>
      <c r="D21" s="71"/>
      <c r="E21" s="71"/>
      <c r="F21" s="71"/>
      <c r="G21" s="9">
        <f t="shared" ref="G21:G22" si="3">SUM(B21:F21)</f>
        <v>0</v>
      </c>
      <c r="H21" s="79"/>
      <c r="I21" s="73"/>
    </row>
    <row r="22" spans="1:9" ht="15" customHeight="1" x14ac:dyDescent="0.25">
      <c r="A22" s="7" t="s">
        <v>9</v>
      </c>
      <c r="B22" s="76"/>
      <c r="C22" s="71"/>
      <c r="D22" s="71"/>
      <c r="E22" s="71"/>
      <c r="F22" s="71"/>
      <c r="G22" s="9">
        <f t="shared" si="3"/>
        <v>0</v>
      </c>
      <c r="H22" s="79"/>
      <c r="I22" s="73"/>
    </row>
    <row r="23" spans="1:9" ht="15" customHeight="1" x14ac:dyDescent="0.25">
      <c r="A23" s="32" t="s">
        <v>13</v>
      </c>
      <c r="B23" s="46" t="str">
        <f>IFERROR(SUM(B19:B22)/SUM($B$24:$F$24),"")</f>
        <v/>
      </c>
      <c r="C23" s="46" t="str">
        <f t="shared" ref="C23:F23" si="4">IFERROR(SUM(C19:C22)/SUM($B$24:$F$24),"")</f>
        <v/>
      </c>
      <c r="D23" s="46" t="str">
        <f t="shared" si="4"/>
        <v/>
      </c>
      <c r="E23" s="46" t="str">
        <f t="shared" si="4"/>
        <v/>
      </c>
      <c r="F23" s="46" t="str">
        <f t="shared" si="4"/>
        <v/>
      </c>
      <c r="G23" s="47" t="s">
        <v>35</v>
      </c>
      <c r="H23" s="41"/>
      <c r="I23" s="42"/>
    </row>
    <row r="24" spans="1:9" ht="15" customHeight="1" x14ac:dyDescent="0.25">
      <c r="A24" s="27" t="s">
        <v>34</v>
      </c>
      <c r="B24" s="47">
        <f>SUM(B19:B22)</f>
        <v>0</v>
      </c>
      <c r="C24" s="47">
        <f>SUM(C19:C22)</f>
        <v>0</v>
      </c>
      <c r="D24" s="47">
        <f t="shared" ref="D24:F24" si="5">SUM(D19:D22)</f>
        <v>0</v>
      </c>
      <c r="E24" s="47">
        <f t="shared" si="5"/>
        <v>0</v>
      </c>
      <c r="F24" s="47">
        <f t="shared" si="5"/>
        <v>0</v>
      </c>
      <c r="G24" s="47">
        <f>SUM(G19:G22)</f>
        <v>0</v>
      </c>
      <c r="H24" s="43"/>
      <c r="I24" s="43"/>
    </row>
    <row r="25" spans="1:9" ht="15" customHeight="1" x14ac:dyDescent="0.25">
      <c r="A25" s="6"/>
      <c r="B25" s="6"/>
      <c r="C25" s="10"/>
      <c r="D25" s="11"/>
      <c r="E25" s="11"/>
      <c r="F25" s="11"/>
      <c r="G25" s="11"/>
      <c r="H25" s="11"/>
      <c r="I25" s="11"/>
    </row>
    <row r="26" spans="1:9" s="20" customFormat="1" ht="15" customHeight="1" x14ac:dyDescent="0.25">
      <c r="A26" s="62" t="str">
        <f>"Planned/surveillance list waiting times position for "&amp;B6</f>
        <v xml:space="preserve">Planned/surveillance list waiting times position for </v>
      </c>
      <c r="B26" s="56"/>
      <c r="C26" s="56"/>
      <c r="D26" s="56"/>
      <c r="E26" s="56"/>
      <c r="F26" s="56"/>
      <c r="G26" s="56"/>
      <c r="H26" s="56"/>
      <c r="I26" s="56"/>
    </row>
    <row r="27" spans="1:9" s="4" customFormat="1" ht="30" x14ac:dyDescent="0.2">
      <c r="A27" s="23" t="s">
        <v>0</v>
      </c>
      <c r="B27" s="19" t="str">
        <f>IFERROR(VLOOKUP($B$3,Lists!$A$2:$F$6,2,0),"Enter country")</f>
        <v>Enter country</v>
      </c>
      <c r="C27" s="19" t="str">
        <f>IFERROR(VLOOKUP($B$3,Lists!$A$2:$F$6,3,0),"Enter country")</f>
        <v>Enter country</v>
      </c>
      <c r="D27" s="19" t="str">
        <f>IFERROR(VLOOKUP($B$3,Lists!$A$2:$F$6,4,0),"Enter country")</f>
        <v>Enter country</v>
      </c>
      <c r="E27" s="19" t="str">
        <f>IFERROR(VLOOKUP($B$3,Lists!$A$2:$F$6,5,0),"Enter country")</f>
        <v>Enter country</v>
      </c>
      <c r="F27" s="19" t="str">
        <f>IFERROR(VLOOKUP($B$3,Lists!$A$2:$F$6,6,0),"Enter country")</f>
        <v>Enter country</v>
      </c>
      <c r="G27" s="39" t="s">
        <v>11</v>
      </c>
      <c r="H27" s="40" t="s">
        <v>38</v>
      </c>
      <c r="I27" s="40" t="s">
        <v>36</v>
      </c>
    </row>
    <row r="28" spans="1:9" s="6" customFormat="1" ht="15" customHeight="1" x14ac:dyDescent="0.25">
      <c r="A28" s="21" t="s">
        <v>2</v>
      </c>
      <c r="B28" s="74"/>
      <c r="C28" s="71"/>
      <c r="D28" s="71"/>
      <c r="E28" s="71"/>
      <c r="F28" s="71"/>
      <c r="G28" s="9">
        <f>SUM(B28:F28)</f>
        <v>0</v>
      </c>
      <c r="H28" s="73"/>
      <c r="I28" s="73"/>
    </row>
    <row r="29" spans="1:9" s="6" customFormat="1" ht="15" customHeight="1" x14ac:dyDescent="0.25">
      <c r="A29" s="5" t="s">
        <v>10</v>
      </c>
      <c r="B29" s="75"/>
      <c r="C29" s="72"/>
      <c r="D29" s="72"/>
      <c r="E29" s="72"/>
      <c r="F29" s="72"/>
      <c r="G29" s="9">
        <f t="shared" ref="G29:G31" si="6">SUM(B29:F29)</f>
        <v>0</v>
      </c>
      <c r="H29" s="81"/>
      <c r="I29" s="82"/>
    </row>
    <row r="30" spans="1:9" ht="15" customHeight="1" x14ac:dyDescent="0.25">
      <c r="A30" s="7" t="s">
        <v>1</v>
      </c>
      <c r="B30" s="76"/>
      <c r="C30" s="71"/>
      <c r="D30" s="71"/>
      <c r="E30" s="71"/>
      <c r="F30" s="71"/>
      <c r="G30" s="9">
        <f t="shared" si="6"/>
        <v>0</v>
      </c>
      <c r="H30" s="83"/>
      <c r="I30" s="81"/>
    </row>
    <row r="31" spans="1:9" ht="15" customHeight="1" x14ac:dyDescent="0.25">
      <c r="A31" s="7" t="s">
        <v>9</v>
      </c>
      <c r="B31" s="76"/>
      <c r="C31" s="71"/>
      <c r="D31" s="71"/>
      <c r="E31" s="71"/>
      <c r="F31" s="71"/>
      <c r="G31" s="9">
        <f t="shared" si="6"/>
        <v>0</v>
      </c>
      <c r="H31" s="83"/>
      <c r="I31" s="81"/>
    </row>
    <row r="32" spans="1:9" ht="15" customHeight="1" x14ac:dyDescent="0.25">
      <c r="A32" s="32" t="s">
        <v>13</v>
      </c>
      <c r="B32" s="46" t="str">
        <f>IFERROR(SUM(B28:B31)/SUM($B$33:$F$33),"")</f>
        <v/>
      </c>
      <c r="C32" s="46" t="str">
        <f t="shared" ref="C32:F32" si="7">IFERROR(SUM(C28:C31)/SUM($B$33:$F$33),"")</f>
        <v/>
      </c>
      <c r="D32" s="46" t="str">
        <f t="shared" si="7"/>
        <v/>
      </c>
      <c r="E32" s="46" t="str">
        <f t="shared" si="7"/>
        <v/>
      </c>
      <c r="F32" s="46" t="str">
        <f t="shared" si="7"/>
        <v/>
      </c>
      <c r="G32" s="47" t="s">
        <v>35</v>
      </c>
      <c r="H32" s="29"/>
      <c r="I32" s="29"/>
    </row>
    <row r="33" spans="1:9" ht="15" customHeight="1" x14ac:dyDescent="0.25">
      <c r="A33" s="27" t="s">
        <v>34</v>
      </c>
      <c r="B33" s="47">
        <f>SUM(B28:B31)</f>
        <v>0</v>
      </c>
      <c r="C33" s="47">
        <f>SUM(C28:C31)</f>
        <v>0</v>
      </c>
      <c r="D33" s="47">
        <f t="shared" ref="D33:F33" si="8">SUM(D28:D31)</f>
        <v>0</v>
      </c>
      <c r="E33" s="47">
        <f t="shared" si="8"/>
        <v>0</v>
      </c>
      <c r="F33" s="47">
        <f t="shared" si="8"/>
        <v>0</v>
      </c>
      <c r="G33" s="47">
        <f>SUM(G28:G31)</f>
        <v>0</v>
      </c>
      <c r="H33" s="11"/>
      <c r="I33" s="11"/>
    </row>
    <row r="34" spans="1:9" ht="15" customHeight="1" x14ac:dyDescent="0.25">
      <c r="A34" s="6"/>
      <c r="B34" s="6"/>
      <c r="C34" s="10"/>
      <c r="D34" s="11"/>
      <c r="E34" s="11"/>
      <c r="F34" s="11"/>
      <c r="G34" s="11"/>
      <c r="H34" s="11"/>
      <c r="I34" s="11"/>
    </row>
    <row r="40" spans="1:9" ht="15" customHeight="1" x14ac:dyDescent="0.25">
      <c r="A40" s="61"/>
      <c r="B40" s="61"/>
      <c r="C40" s="61"/>
    </row>
  </sheetData>
  <sheetProtection algorithmName="SHA-512" hashValue="+tPn5RMw8GH/SSfaQA4Xni3rbirrKt2BLZwcrTdJtcV0ktG/5Ua+muM0mHJvlpNU8kfGRCqUikQIriioaKDSzQ==" saltValue="aVqd2xC9OxdCbHEvCAdjvQ==" spinCount="100000" sheet="1" objects="1" scenarios="1" selectLockedCells="1"/>
  <mergeCells count="8">
    <mergeCell ref="A40:C40"/>
    <mergeCell ref="A26:I26"/>
    <mergeCell ref="A17:I17"/>
    <mergeCell ref="A8:I8"/>
    <mergeCell ref="B2:I2"/>
    <mergeCell ref="B4:C4"/>
    <mergeCell ref="B5:C5"/>
    <mergeCell ref="B6:C6"/>
  </mergeCells>
  <phoneticPr fontId="0" type="noConversion"/>
  <dataValidations count="2">
    <dataValidation allowBlank="1" showInputMessage="1" showErrorMessage="1" prompt="Please enter the month and year that this data is for" sqref="B4:C6" xr:uid="{00000000-0002-0000-0200-000000000000}"/>
    <dataValidation type="list" allowBlank="1" showInputMessage="1" showErrorMessage="1" sqref="H10:H13 H19:H22 H28:H31" xr:uid="{00000000-0002-0000-0200-000001000000}">
      <formula1>"Yes,No"</formula1>
    </dataValidation>
  </dataValidations>
  <pageMargins left="0.39370078740157483" right="0.39370078740157483" top="0.55118110236220474" bottom="0.59055118110236227" header="0.19685039370078741" footer="0.19685039370078741"/>
  <pageSetup paperSize="9" orientation="landscape" horizontalDpi="300" verticalDpi="300"/>
  <headerFooter alignWithMargins="0">
    <oddHeader>&amp;CJAG waits Template</oddHeader>
    <oddFooter>&amp;A&amp;RPage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5"/>
  <sheetViews>
    <sheetView showGridLines="0" zoomScale="90" zoomScaleNormal="90" workbookViewId="0">
      <selection activeCell="G10" sqref="G10"/>
    </sheetView>
  </sheetViews>
  <sheetFormatPr defaultColWidth="11.42578125" defaultRowHeight="15" customHeight="1" x14ac:dyDescent="0.25"/>
  <cols>
    <col min="1" max="1" width="20.7109375" style="1" customWidth="1"/>
    <col min="2" max="6" width="10.7109375" style="1" customWidth="1"/>
    <col min="7" max="7" width="45.7109375" style="1" customWidth="1"/>
    <col min="8" max="16384" width="11.42578125" style="1"/>
  </cols>
  <sheetData>
    <row r="1" spans="1:9" ht="15" customHeight="1" x14ac:dyDescent="0.25">
      <c r="H1"/>
      <c r="I1"/>
    </row>
    <row r="2" spans="1:9" s="3" customFormat="1" ht="15" customHeight="1" x14ac:dyDescent="0.2">
      <c r="A2" s="19" t="s">
        <v>49</v>
      </c>
      <c r="B2" s="57" t="str">
        <f>IF(Notes!A4=0,"Please enter name of service on the notes tab",Notes!A4)</f>
        <v>Please enter name of service on the notes tab</v>
      </c>
      <c r="C2" s="57"/>
      <c r="D2" s="57"/>
      <c r="E2" s="57"/>
      <c r="F2" s="57"/>
      <c r="G2" s="57"/>
      <c r="H2"/>
      <c r="I2"/>
    </row>
    <row r="3" spans="1:9" s="3" customFormat="1" ht="15" customHeight="1" x14ac:dyDescent="0.2">
      <c r="A3" s="24" t="s">
        <v>30</v>
      </c>
      <c r="B3" s="48" t="str">
        <f>IF(Notes!A6=0,"Please enter country on the notes tab",Notes!A6)</f>
        <v>Please enter country on the notes tab</v>
      </c>
      <c r="C3" s="49"/>
      <c r="D3" s="54"/>
      <c r="E3" s="54"/>
      <c r="F3" s="54"/>
      <c r="G3" s="55"/>
      <c r="H3" s="31"/>
      <c r="I3" s="31"/>
    </row>
    <row r="4" spans="1:9" s="3" customFormat="1" ht="15" customHeight="1" x14ac:dyDescent="0.2">
      <c r="A4" s="24" t="s">
        <v>31</v>
      </c>
      <c r="B4" s="68"/>
      <c r="C4" s="68"/>
    </row>
    <row r="5" spans="1:9" s="3" customFormat="1" ht="15" customHeight="1" x14ac:dyDescent="0.2">
      <c r="A5" s="24" t="s">
        <v>32</v>
      </c>
      <c r="B5" s="69"/>
      <c r="C5" s="69"/>
    </row>
    <row r="6" spans="1:9" s="3" customFormat="1" ht="15" customHeight="1" x14ac:dyDescent="0.2">
      <c r="A6" s="24" t="s">
        <v>33</v>
      </c>
      <c r="B6" s="69"/>
      <c r="C6" s="69"/>
    </row>
    <row r="7" spans="1:9" s="3" customFormat="1" ht="15" customHeight="1" x14ac:dyDescent="0.2">
      <c r="A7" s="26"/>
      <c r="B7" s="26"/>
      <c r="C7" s="26"/>
      <c r="D7" s="2"/>
      <c r="E7" s="2"/>
      <c r="F7" s="2"/>
    </row>
    <row r="8" spans="1:9" s="20" customFormat="1" ht="15" customHeight="1" x14ac:dyDescent="0.25">
      <c r="A8" s="62" t="str">
        <f>"Cancer waiting times position for "&amp;B4</f>
        <v xml:space="preserve">Cancer waiting times position for </v>
      </c>
      <c r="B8" s="56"/>
      <c r="C8" s="56"/>
      <c r="D8" s="56"/>
      <c r="E8" s="56"/>
      <c r="F8" s="56"/>
      <c r="G8" s="56"/>
    </row>
    <row r="9" spans="1:9" s="4" customFormat="1" ht="30" x14ac:dyDescent="0.2">
      <c r="A9" s="24" t="s">
        <v>0</v>
      </c>
      <c r="B9" s="19" t="str">
        <f>IFERROR(VLOOKUP($B$3,Lists!$A$2:$J$6,7,0),"Enter country")</f>
        <v>Enter country</v>
      </c>
      <c r="C9" s="19" t="str">
        <f>IFERROR(VLOOKUP($B$3,Lists!$A$2:$J$6,8,0),"Enter country")</f>
        <v>Enter country</v>
      </c>
      <c r="D9" s="19" t="str">
        <f>IFERROR(VLOOKUP($B$3,Lists!$A$2:$J$6,9,0),"Enter country")</f>
        <v>Enter country</v>
      </c>
      <c r="E9" s="19" t="str">
        <f>IFERROR(VLOOKUP($B$3,Lists!$A$2:$J$6,10,0),"Enter country")</f>
        <v>Enter country</v>
      </c>
      <c r="F9" s="39" t="s">
        <v>11</v>
      </c>
      <c r="G9" s="40" t="s">
        <v>36</v>
      </c>
    </row>
    <row r="10" spans="1:9" ht="15" customHeight="1" x14ac:dyDescent="0.25">
      <c r="A10" s="7" t="s">
        <v>8</v>
      </c>
      <c r="B10" s="76"/>
      <c r="C10" s="71"/>
      <c r="D10" s="71"/>
      <c r="E10" s="71"/>
      <c r="F10" s="9">
        <f>SUM(B10:E10)</f>
        <v>0</v>
      </c>
      <c r="G10" s="73"/>
    </row>
    <row r="11" spans="1:9" ht="15" customHeight="1" x14ac:dyDescent="0.25">
      <c r="A11" s="27" t="s">
        <v>13</v>
      </c>
      <c r="B11" s="28" t="str">
        <f>IFERROR(SUM(B10)/SUM($B$12:$E$12),"")</f>
        <v/>
      </c>
      <c r="C11" s="28" t="str">
        <f t="shared" ref="C11:E11" si="0">IFERROR(SUM(C10)/SUM($B$12:$E$12),"")</f>
        <v/>
      </c>
      <c r="D11" s="28" t="str">
        <f t="shared" si="0"/>
        <v/>
      </c>
      <c r="E11" s="28" t="str">
        <f t="shared" si="0"/>
        <v/>
      </c>
      <c r="F11" s="8" t="s">
        <v>35</v>
      </c>
      <c r="G11" s="33"/>
      <c r="H11" s="6"/>
    </row>
    <row r="12" spans="1:9" ht="15" customHeight="1" x14ac:dyDescent="0.25">
      <c r="A12" s="27" t="s">
        <v>34</v>
      </c>
      <c r="B12" s="8">
        <f>SUM(B10:B10)</f>
        <v>0</v>
      </c>
      <c r="C12" s="8">
        <f>SUM(C10:C10)</f>
        <v>0</v>
      </c>
      <c r="D12" s="8">
        <f>SUM(D10:D10)</f>
        <v>0</v>
      </c>
      <c r="E12" s="8">
        <f>SUM(E10:E10)</f>
        <v>0</v>
      </c>
      <c r="F12" s="8">
        <f>SUM(F10:F10)</f>
        <v>0</v>
      </c>
      <c r="G12" s="11"/>
    </row>
    <row r="14" spans="1:9" s="20" customFormat="1" ht="15" customHeight="1" x14ac:dyDescent="0.25">
      <c r="A14" s="62" t="str">
        <f>"Cancer waiting times position for "&amp;B5</f>
        <v xml:space="preserve">Cancer waiting times position for </v>
      </c>
      <c r="B14" s="56"/>
      <c r="C14" s="56"/>
      <c r="D14" s="56"/>
      <c r="E14" s="56"/>
      <c r="F14" s="56"/>
      <c r="G14" s="56"/>
    </row>
    <row r="15" spans="1:9" s="4" customFormat="1" ht="30" x14ac:dyDescent="0.2">
      <c r="A15" s="23" t="s">
        <v>0</v>
      </c>
      <c r="B15" s="19" t="str">
        <f>IFERROR(VLOOKUP($B$3,Lists!$A$2:$J$6,7,0),"Enter country")</f>
        <v>Enter country</v>
      </c>
      <c r="C15" s="19" t="str">
        <f>IFERROR(VLOOKUP($B$3,Lists!$A$2:$J$6,8,0),"Enter country")</f>
        <v>Enter country</v>
      </c>
      <c r="D15" s="19" t="str">
        <f>IFERROR(VLOOKUP($B$3,Lists!$A$2:$J$6,9,0),"Enter country")</f>
        <v>Enter country</v>
      </c>
      <c r="E15" s="19" t="str">
        <f>IFERROR(VLOOKUP($B$3,Lists!$A$2:$J$6,10,0),"Enter country")</f>
        <v>Enter country</v>
      </c>
      <c r="F15" s="39" t="s">
        <v>11</v>
      </c>
      <c r="G15" s="40" t="s">
        <v>36</v>
      </c>
    </row>
    <row r="16" spans="1:9" ht="15" customHeight="1" x14ac:dyDescent="0.25">
      <c r="A16" s="5" t="s">
        <v>8</v>
      </c>
      <c r="B16" s="75"/>
      <c r="C16" s="72"/>
      <c r="D16" s="72"/>
      <c r="E16" s="72"/>
      <c r="F16" s="9">
        <f>SUM(B16:E16)</f>
        <v>0</v>
      </c>
      <c r="G16" s="80"/>
    </row>
    <row r="17" spans="1:8" ht="15" customHeight="1" x14ac:dyDescent="0.25">
      <c r="A17" s="27" t="s">
        <v>13</v>
      </c>
      <c r="B17" s="28" t="str">
        <f>IFERROR(SUM(B16)/SUM($B$18:$E$18),"")</f>
        <v/>
      </c>
      <c r="C17" s="28" t="str">
        <f t="shared" ref="C17:E17" si="1">IFERROR(SUM(C16)/SUM($B$18:$E$18),"")</f>
        <v/>
      </c>
      <c r="D17" s="28" t="str">
        <f t="shared" si="1"/>
        <v/>
      </c>
      <c r="E17" s="28" t="str">
        <f t="shared" si="1"/>
        <v/>
      </c>
      <c r="F17" s="8" t="s">
        <v>35</v>
      </c>
      <c r="G17" s="33"/>
      <c r="H17" s="6"/>
    </row>
    <row r="18" spans="1:8" ht="15" customHeight="1" x14ac:dyDescent="0.25">
      <c r="A18" s="27" t="s">
        <v>34</v>
      </c>
      <c r="B18" s="8">
        <f>SUM(B16:B16)</f>
        <v>0</v>
      </c>
      <c r="C18" s="8">
        <f>SUM(C16:C16)</f>
        <v>0</v>
      </c>
      <c r="D18" s="8">
        <f>SUM(D16:D16)</f>
        <v>0</v>
      </c>
      <c r="E18" s="8">
        <f>SUM(E16:E16)</f>
        <v>0</v>
      </c>
      <c r="F18" s="8">
        <f>SUM(F16:F16)</f>
        <v>0</v>
      </c>
      <c r="G18" s="11"/>
    </row>
    <row r="19" spans="1:8" ht="15" customHeight="1" x14ac:dyDescent="0.25">
      <c r="A19" s="6"/>
      <c r="B19" s="6"/>
      <c r="C19" s="10"/>
      <c r="D19" s="11"/>
      <c r="E19" s="11"/>
      <c r="F19" s="11"/>
      <c r="G19" s="11"/>
    </row>
    <row r="20" spans="1:8" s="20" customFormat="1" ht="15" customHeight="1" x14ac:dyDescent="0.25">
      <c r="A20" s="62" t="str">
        <f>"Cancer waiting times position for "&amp;B6</f>
        <v xml:space="preserve">Cancer waiting times position for </v>
      </c>
      <c r="B20" s="56"/>
      <c r="C20" s="56"/>
      <c r="D20" s="56"/>
      <c r="E20" s="56"/>
      <c r="F20" s="56"/>
      <c r="G20" s="56"/>
    </row>
    <row r="21" spans="1:8" s="4" customFormat="1" ht="30" x14ac:dyDescent="0.2">
      <c r="A21" s="23" t="s">
        <v>0</v>
      </c>
      <c r="B21" s="19" t="str">
        <f>IFERROR(VLOOKUP($B$3,Lists!$A$2:$J$6,7,0),"Enter country")</f>
        <v>Enter country</v>
      </c>
      <c r="C21" s="19" t="str">
        <f>IFERROR(VLOOKUP($B$3,Lists!$A$2:$J$6,8,0),"Enter country")</f>
        <v>Enter country</v>
      </c>
      <c r="D21" s="19" t="str">
        <f>IFERROR(VLOOKUP($B$3,Lists!$A$2:$J$6,9,0),"Enter country")</f>
        <v>Enter country</v>
      </c>
      <c r="E21" s="19" t="str">
        <f>IFERROR(VLOOKUP($B$3,Lists!$A$2:$J$6,10,0),"Enter country")</f>
        <v>Enter country</v>
      </c>
      <c r="F21" s="39" t="s">
        <v>11</v>
      </c>
      <c r="G21" s="44" t="s">
        <v>36</v>
      </c>
    </row>
    <row r="22" spans="1:8" ht="15" customHeight="1" x14ac:dyDescent="0.25">
      <c r="A22" s="5" t="s">
        <v>8</v>
      </c>
      <c r="B22" s="75"/>
      <c r="C22" s="72"/>
      <c r="D22" s="72"/>
      <c r="E22" s="72"/>
      <c r="F22" s="9">
        <f>SUM(B22:E22)</f>
        <v>0</v>
      </c>
      <c r="G22" s="84"/>
    </row>
    <row r="23" spans="1:8" ht="15" customHeight="1" x14ac:dyDescent="0.25">
      <c r="A23" s="27" t="s">
        <v>13</v>
      </c>
      <c r="B23" s="28" t="str">
        <f>IFERROR(SUM(B22)/SUM($B$24:$E$24),"")</f>
        <v/>
      </c>
      <c r="C23" s="28" t="str">
        <f t="shared" ref="C23:D23" si="2">IFERROR(SUM(C22)/SUM($B$24:$E$24),"")</f>
        <v/>
      </c>
      <c r="D23" s="28" t="str">
        <f t="shared" si="2"/>
        <v/>
      </c>
      <c r="E23" s="28" t="str">
        <f>IFERROR(SUM(E22)/SUM($B$24:$E$24),"")</f>
        <v/>
      </c>
      <c r="F23" s="8" t="s">
        <v>35</v>
      </c>
      <c r="G23" s="33"/>
      <c r="H23" s="6"/>
    </row>
    <row r="24" spans="1:8" ht="15" customHeight="1" x14ac:dyDescent="0.25">
      <c r="A24" s="27" t="s">
        <v>34</v>
      </c>
      <c r="B24" s="8">
        <f>SUM(B22:B22)</f>
        <v>0</v>
      </c>
      <c r="C24" s="8">
        <f>SUM(C22:C22)</f>
        <v>0</v>
      </c>
      <c r="D24" s="8">
        <f>SUM(D22:D22)</f>
        <v>0</v>
      </c>
      <c r="E24" s="8">
        <f>SUM(E22:E22)</f>
        <v>0</v>
      </c>
      <c r="F24" s="8">
        <f>SUM(F22:F22)</f>
        <v>0</v>
      </c>
      <c r="G24" s="11"/>
    </row>
    <row r="25" spans="1:8" ht="15" customHeight="1" x14ac:dyDescent="0.25">
      <c r="A25" s="6"/>
      <c r="B25" s="6"/>
      <c r="C25" s="10"/>
      <c r="D25" s="11"/>
      <c r="E25" s="11"/>
      <c r="F25" s="11"/>
      <c r="G25" s="11"/>
    </row>
  </sheetData>
  <sheetProtection algorithmName="SHA-512" hashValue="aL65cfHsZf+QHoyuNHPm4UpRmnEpKMtU8LGgHTf4MSfl5HkxFl0mzyOLCGiGBacEiNmtZ+6K+FRDfBJhfDLMDQ==" saltValue="vt8kiptDnPpjBySZElz0Lg==" spinCount="100000" sheet="1" objects="1" scenarios="1" selectLockedCells="1"/>
  <mergeCells count="7">
    <mergeCell ref="B2:G2"/>
    <mergeCell ref="A8:G8"/>
    <mergeCell ref="A14:G14"/>
    <mergeCell ref="A20:G20"/>
    <mergeCell ref="B4:C4"/>
    <mergeCell ref="B5:C5"/>
    <mergeCell ref="B6:C6"/>
  </mergeCells>
  <dataValidations count="1">
    <dataValidation allowBlank="1" showInputMessage="1" showErrorMessage="1" prompt="Please enter the month and year that this data is for" sqref="B4:C6" xr:uid="{00000000-0002-0000-0300-000000000000}"/>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7"/>
  <sheetViews>
    <sheetView zoomScale="55" zoomScaleNormal="55" workbookViewId="0">
      <selection activeCell="B13" sqref="B13:D13"/>
    </sheetView>
  </sheetViews>
  <sheetFormatPr defaultRowHeight="15" x14ac:dyDescent="0.25"/>
  <cols>
    <col min="1" max="5" width="40.28515625" style="1" customWidth="1"/>
    <col min="6" max="6" width="13.28515625" style="1" bestFit="1" customWidth="1"/>
    <col min="7" max="7" width="9" style="1" bestFit="1" customWidth="1"/>
    <col min="8" max="9" width="10.7109375" style="1" bestFit="1" customWidth="1"/>
    <col min="10" max="10" width="9" style="1" bestFit="1" customWidth="1"/>
    <col min="11" max="16384" width="9.140625" style="1"/>
  </cols>
  <sheetData>
    <row r="1" spans="1:10" x14ac:dyDescent="0.25">
      <c r="A1" s="1" t="s">
        <v>15</v>
      </c>
      <c r="G1" s="20" t="s">
        <v>46</v>
      </c>
    </row>
    <row r="2" spans="1:10" x14ac:dyDescent="0.25">
      <c r="A2" s="1" t="s">
        <v>22</v>
      </c>
      <c r="B2" s="1" t="s">
        <v>12</v>
      </c>
      <c r="C2" s="1" t="s">
        <v>54</v>
      </c>
      <c r="D2" s="1" t="s">
        <v>6</v>
      </c>
      <c r="E2" s="1" t="s">
        <v>55</v>
      </c>
      <c r="F2" s="1" t="s">
        <v>7</v>
      </c>
      <c r="G2" s="1" t="s">
        <v>39</v>
      </c>
      <c r="H2" s="1" t="s">
        <v>3</v>
      </c>
      <c r="I2" s="1" t="s">
        <v>4</v>
      </c>
      <c r="J2" s="1" t="s">
        <v>5</v>
      </c>
    </row>
    <row r="3" spans="1:10" x14ac:dyDescent="0.25">
      <c r="A3" s="1" t="s">
        <v>14</v>
      </c>
      <c r="B3" s="1" t="s">
        <v>12</v>
      </c>
      <c r="C3" s="1" t="s">
        <v>54</v>
      </c>
      <c r="D3" s="1" t="s">
        <v>6</v>
      </c>
      <c r="E3" s="1" t="s">
        <v>55</v>
      </c>
      <c r="F3" s="1" t="s">
        <v>7</v>
      </c>
      <c r="G3" s="1" t="s">
        <v>39</v>
      </c>
      <c r="H3" s="1" t="s">
        <v>3</v>
      </c>
      <c r="I3" s="1" t="s">
        <v>4</v>
      </c>
      <c r="J3" s="1" t="s">
        <v>5</v>
      </c>
    </row>
    <row r="4" spans="1:10" x14ac:dyDescent="0.25">
      <c r="A4" s="1" t="s">
        <v>18</v>
      </c>
      <c r="B4" s="1" t="s">
        <v>23</v>
      </c>
      <c r="C4" s="1" t="s">
        <v>56</v>
      </c>
      <c r="D4" s="1" t="s">
        <v>16</v>
      </c>
      <c r="E4" s="1" t="s">
        <v>57</v>
      </c>
      <c r="F4" s="1" t="s">
        <v>17</v>
      </c>
      <c r="G4" s="1" t="s">
        <v>39</v>
      </c>
      <c r="H4" s="1" t="s">
        <v>3</v>
      </c>
      <c r="I4" s="1" t="s">
        <v>4</v>
      </c>
      <c r="J4" s="1" t="s">
        <v>5</v>
      </c>
    </row>
    <row r="5" spans="1:10" x14ac:dyDescent="0.25">
      <c r="A5" s="18" t="s">
        <v>21</v>
      </c>
      <c r="B5" s="1" t="s">
        <v>24</v>
      </c>
      <c r="C5" s="1" t="s">
        <v>58</v>
      </c>
      <c r="D5" s="1" t="s">
        <v>19</v>
      </c>
      <c r="E5" s="1" t="s">
        <v>59</v>
      </c>
      <c r="F5" s="1" t="s">
        <v>20</v>
      </c>
      <c r="G5" s="1" t="s">
        <v>39</v>
      </c>
      <c r="H5" s="1" t="s">
        <v>3</v>
      </c>
      <c r="I5" s="1" t="s">
        <v>4</v>
      </c>
      <c r="J5" s="1" t="s">
        <v>5</v>
      </c>
    </row>
    <row r="6" spans="1:10" x14ac:dyDescent="0.25">
      <c r="A6" s="18" t="s">
        <v>28</v>
      </c>
      <c r="B6" s="1" t="s">
        <v>29</v>
      </c>
      <c r="C6" s="1" t="s">
        <v>25</v>
      </c>
      <c r="D6" s="1" t="s">
        <v>26</v>
      </c>
      <c r="E6" s="1" t="s">
        <v>27</v>
      </c>
      <c r="F6" s="1" t="s">
        <v>20</v>
      </c>
      <c r="G6" s="1" t="s">
        <v>45</v>
      </c>
      <c r="H6" s="1" t="s">
        <v>4</v>
      </c>
      <c r="I6" s="1" t="s">
        <v>43</v>
      </c>
      <c r="J6" s="1" t="s">
        <v>44</v>
      </c>
    </row>
    <row r="8" spans="1:10" x14ac:dyDescent="0.25">
      <c r="A8" s="35" t="s">
        <v>22</v>
      </c>
      <c r="B8" s="37" t="s">
        <v>14</v>
      </c>
      <c r="C8" s="35" t="s">
        <v>18</v>
      </c>
      <c r="D8" s="37" t="s">
        <v>21</v>
      </c>
      <c r="E8" s="38" t="s">
        <v>28</v>
      </c>
    </row>
    <row r="9" spans="1:10" ht="285" x14ac:dyDescent="0.25">
      <c r="A9" s="34" t="s">
        <v>50</v>
      </c>
      <c r="B9" s="34" t="s">
        <v>50</v>
      </c>
      <c r="C9" s="34" t="s">
        <v>51</v>
      </c>
      <c r="D9" s="34" t="s">
        <v>52</v>
      </c>
      <c r="E9" s="34" t="s">
        <v>53</v>
      </c>
    </row>
    <row r="10" spans="1:10" x14ac:dyDescent="0.25">
      <c r="A10" s="35" t="s">
        <v>60</v>
      </c>
      <c r="B10" s="35" t="s">
        <v>60</v>
      </c>
      <c r="C10" s="35" t="s">
        <v>60</v>
      </c>
      <c r="D10" s="35" t="s">
        <v>60</v>
      </c>
      <c r="E10" s="35" t="s">
        <v>60</v>
      </c>
    </row>
    <row r="11" spans="1:10" ht="180" x14ac:dyDescent="0.25">
      <c r="A11" s="34" t="s">
        <v>67</v>
      </c>
      <c r="B11" s="34" t="s">
        <v>68</v>
      </c>
      <c r="C11" s="34" t="s">
        <v>69</v>
      </c>
      <c r="D11" s="34" t="s">
        <v>70</v>
      </c>
      <c r="E11" s="34" t="s">
        <v>71</v>
      </c>
    </row>
    <row r="12" spans="1:10" x14ac:dyDescent="0.25">
      <c r="A12" s="35" t="s">
        <v>61</v>
      </c>
      <c r="B12" s="35" t="s">
        <v>61</v>
      </c>
      <c r="C12" s="35" t="s">
        <v>61</v>
      </c>
      <c r="D12" s="35" t="s">
        <v>61</v>
      </c>
      <c r="E12" s="35" t="s">
        <v>61</v>
      </c>
    </row>
    <row r="13" spans="1:10" ht="210" x14ac:dyDescent="0.25">
      <c r="A13" s="36" t="s">
        <v>72</v>
      </c>
      <c r="B13" s="36" t="s">
        <v>72</v>
      </c>
      <c r="C13" s="36" t="s">
        <v>72</v>
      </c>
      <c r="D13" s="36" t="s">
        <v>72</v>
      </c>
      <c r="E13" s="36" t="s">
        <v>65</v>
      </c>
    </row>
    <row r="14" spans="1:10" x14ac:dyDescent="0.25">
      <c r="A14" s="35" t="s">
        <v>62</v>
      </c>
      <c r="B14" s="35" t="s">
        <v>62</v>
      </c>
      <c r="C14" s="35" t="s">
        <v>62</v>
      </c>
      <c r="D14" s="35" t="s">
        <v>62</v>
      </c>
      <c r="E14" s="35" t="s">
        <v>62</v>
      </c>
    </row>
    <row r="15" spans="1:10" ht="60" customHeight="1" x14ac:dyDescent="0.25">
      <c r="A15" s="36" t="s">
        <v>63</v>
      </c>
      <c r="B15" s="36" t="s">
        <v>63</v>
      </c>
      <c r="C15" s="36" t="s">
        <v>63</v>
      </c>
      <c r="D15" s="36" t="s">
        <v>63</v>
      </c>
      <c r="E15" s="36" t="s">
        <v>64</v>
      </c>
    </row>
    <row r="16" spans="1:10" x14ac:dyDescent="0.25">
      <c r="A16" s="37" t="s">
        <v>42</v>
      </c>
      <c r="B16" s="37" t="s">
        <v>42</v>
      </c>
      <c r="C16" s="37" t="s">
        <v>42</v>
      </c>
      <c r="D16" s="37" t="s">
        <v>42</v>
      </c>
      <c r="E16" s="37" t="s">
        <v>42</v>
      </c>
    </row>
    <row r="17" spans="1:5" ht="330" x14ac:dyDescent="0.25">
      <c r="A17" s="45" t="s">
        <v>66</v>
      </c>
      <c r="B17" s="45" t="s">
        <v>66</v>
      </c>
      <c r="C17" s="45" t="s">
        <v>66</v>
      </c>
      <c r="D17" s="45" t="s">
        <v>66</v>
      </c>
      <c r="E17" s="45" t="s">
        <v>66</v>
      </c>
    </row>
  </sheetData>
  <sheetProtection algorithmName="SHA-512" hashValue="xmvCwdafZuCLOu7NVQjdscFqlngcVzJRTO6O2qY4k3Whbj9j+yz/O8RKi12ujM1pVdi7bkHXoUn52Pgw0xJvJQ==" saltValue="bzbnAoXZcL+1RBagIDQnCQ==" spinCount="100000" sheet="1" objects="1" scenarios="1" select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Notes</vt:lpstr>
      <vt:lpstr>Active</vt:lpstr>
      <vt:lpstr>Surveillance</vt:lpstr>
      <vt:lpstr>Cancer</vt:lpstr>
      <vt:lpstr>Lists</vt:lpstr>
      <vt:lpstr>Active!Print_Titles</vt:lpstr>
      <vt:lpstr>Surveillance!Print_Titles</vt:lpstr>
    </vt:vector>
  </TitlesOfParts>
  <Company>SYSHA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SYSHA</dc:creator>
  <cp:lastModifiedBy>Tim Shaw</cp:lastModifiedBy>
  <cp:lastPrinted>2012-09-28T10:54:30Z</cp:lastPrinted>
  <dcterms:created xsi:type="dcterms:W3CDTF">2007-01-31T14:07:21Z</dcterms:created>
  <dcterms:modified xsi:type="dcterms:W3CDTF">2020-01-08T16:37:24Z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2057</vt:lpwstr>
  </property>
</Properties>
</file>